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haracteristics" sheetId="1" r:id="rId1"/>
    <sheet name="Performance" sheetId="2" r:id="rId2"/>
    <sheet name="Notes" sheetId="3" r:id="rId3"/>
  </sheets>
  <definedNames>
    <definedName name="_xlnm._FilterDatabase" localSheetId="0" hidden="1">Characteristics!$A$1:$O$207</definedName>
    <definedName name="_xlnm._FilterDatabase" localSheetId="1" hidden="1">Performance!$A$1:$I$207</definedName>
  </definedNames>
  <calcPr calcId="124519" fullCalcOnLoad="1"/>
</workbook>
</file>

<file path=xl/sharedStrings.xml><?xml version="1.0" encoding="utf-8"?>
<sst xmlns="http://schemas.openxmlformats.org/spreadsheetml/2006/main" count="1119" uniqueCount="320">
  <si>
    <t>Name</t>
  </si>
  <si>
    <t>Sector</t>
  </si>
  <si>
    <t>Price</t>
  </si>
  <si>
    <t>Dividend Yield</t>
  </si>
  <si>
    <t>Dividend Payment Date</t>
  </si>
  <si>
    <t>1-Year Dividend Growth</t>
  </si>
  <si>
    <t>5-Year Dividend Growth (Annualized)</t>
  </si>
  <si>
    <t>Dividends Per Share (TTM)</t>
  </si>
  <si>
    <t>Market Cap ($M)</t>
  </si>
  <si>
    <t>Trailing P/E Ratio</t>
  </si>
  <si>
    <t>Payout Ratio</t>
  </si>
  <si>
    <t>Beta</t>
  </si>
  <si>
    <t>52-Week High</t>
  </si>
  <si>
    <t>52-Week Low</t>
  </si>
  <si>
    <t>Ticker</t>
  </si>
  <si>
    <t>AAT</t>
  </si>
  <si>
    <t>ABR</t>
  </si>
  <si>
    <t>ACR</t>
  </si>
  <si>
    <t>ACRE</t>
  </si>
  <si>
    <t>ADC</t>
  </si>
  <si>
    <t>AGNC</t>
  </si>
  <si>
    <t>AHH</t>
  </si>
  <si>
    <t>AHT</t>
  </si>
  <si>
    <t>AIRC</t>
  </si>
  <si>
    <t>AIV</t>
  </si>
  <si>
    <t>AJX</t>
  </si>
  <si>
    <t>AKR</t>
  </si>
  <si>
    <t>ALEX</t>
  </si>
  <si>
    <t>ALX</t>
  </si>
  <si>
    <t>AMH</t>
  </si>
  <si>
    <t>AMT</t>
  </si>
  <si>
    <t>APLE</t>
  </si>
  <si>
    <t>ARE</t>
  </si>
  <si>
    <t>ARI</t>
  </si>
  <si>
    <t>ARR</t>
  </si>
  <si>
    <t>AVB</t>
  </si>
  <si>
    <t>BDN</t>
  </si>
  <si>
    <t>BFS</t>
  </si>
  <si>
    <t>BHR</t>
  </si>
  <si>
    <t>BRG</t>
  </si>
  <si>
    <t>BRSP</t>
  </si>
  <si>
    <t>BRT</t>
  </si>
  <si>
    <t>BRX</t>
  </si>
  <si>
    <t>BXMT</t>
  </si>
  <si>
    <t>BXP</t>
  </si>
  <si>
    <t>CBL</t>
  </si>
  <si>
    <t>CCI</t>
  </si>
  <si>
    <t>CDR</t>
  </si>
  <si>
    <t>CHCT</t>
  </si>
  <si>
    <t>CHMI</t>
  </si>
  <si>
    <t>CIM</t>
  </si>
  <si>
    <t>CIO</t>
  </si>
  <si>
    <t>CLDT</t>
  </si>
  <si>
    <t>CMCT</t>
  </si>
  <si>
    <t>CMO</t>
  </si>
  <si>
    <t>COLD</t>
  </si>
  <si>
    <t>CONE</t>
  </si>
  <si>
    <t>COR</t>
  </si>
  <si>
    <t>CORR</t>
  </si>
  <si>
    <t>CPLG</t>
  </si>
  <si>
    <t>CPT</t>
  </si>
  <si>
    <t>CSR</t>
  </si>
  <si>
    <t>CTO</t>
  </si>
  <si>
    <t>CTRE</t>
  </si>
  <si>
    <t>CTT</t>
  </si>
  <si>
    <t>CUBE</t>
  </si>
  <si>
    <t>CUZ</t>
  </si>
  <si>
    <t>CXP</t>
  </si>
  <si>
    <t>CXW</t>
  </si>
  <si>
    <t>DBRG</t>
  </si>
  <si>
    <t>DCT</t>
  </si>
  <si>
    <t>DEA</t>
  </si>
  <si>
    <t>DEI</t>
  </si>
  <si>
    <t>DHC</t>
  </si>
  <si>
    <t>DLR</t>
  </si>
  <si>
    <t>DOC</t>
  </si>
  <si>
    <t>DRE</t>
  </si>
  <si>
    <t>DRH</t>
  </si>
  <si>
    <t>DX</t>
  </si>
  <si>
    <t>EARN</t>
  </si>
  <si>
    <t>EDR</t>
  </si>
  <si>
    <t>EGP</t>
  </si>
  <si>
    <t>ELS</t>
  </si>
  <si>
    <t>EPR</t>
  </si>
  <si>
    <t>EPRT</t>
  </si>
  <si>
    <t>EQC</t>
  </si>
  <si>
    <t>EQIX</t>
  </si>
  <si>
    <t>EQR</t>
  </si>
  <si>
    <t>ESRT</t>
  </si>
  <si>
    <t>ESS</t>
  </si>
  <si>
    <t>EXR</t>
  </si>
  <si>
    <t>FCPT</t>
  </si>
  <si>
    <t>FPI</t>
  </si>
  <si>
    <t>FR</t>
  </si>
  <si>
    <t>FREVS</t>
  </si>
  <si>
    <t>FRT</t>
  </si>
  <si>
    <t>FSP</t>
  </si>
  <si>
    <t>GEO</t>
  </si>
  <si>
    <t>GLPI</t>
  </si>
  <si>
    <t>GMRE</t>
  </si>
  <si>
    <t>GNL</t>
  </si>
  <si>
    <t>GOOD</t>
  </si>
  <si>
    <t>GTY</t>
  </si>
  <si>
    <t>HASI</t>
  </si>
  <si>
    <t>HHC</t>
  </si>
  <si>
    <t>HIW</t>
  </si>
  <si>
    <t>HPP</t>
  </si>
  <si>
    <t>HR</t>
  </si>
  <si>
    <t>HST</t>
  </si>
  <si>
    <t>HT</t>
  </si>
  <si>
    <t>HTA</t>
  </si>
  <si>
    <t>IIPR</t>
  </si>
  <si>
    <t>ILPT</t>
  </si>
  <si>
    <t>INDT</t>
  </si>
  <si>
    <t>INN</t>
  </si>
  <si>
    <t>INVH</t>
  </si>
  <si>
    <t>IRET</t>
  </si>
  <si>
    <t>IRM</t>
  </si>
  <si>
    <t>IRT</t>
  </si>
  <si>
    <t>IVR</t>
  </si>
  <si>
    <t>IVT</t>
  </si>
  <si>
    <t>JBGS</t>
  </si>
  <si>
    <t>KIM</t>
  </si>
  <si>
    <t>KRC</t>
  </si>
  <si>
    <t>KREF</t>
  </si>
  <si>
    <t>KRG</t>
  </si>
  <si>
    <t>LADR</t>
  </si>
  <si>
    <t>LAMR</t>
  </si>
  <si>
    <t>LSI</t>
  </si>
  <si>
    <t>LTC</t>
  </si>
  <si>
    <t>LXP</t>
  </si>
  <si>
    <t>MAA</t>
  </si>
  <si>
    <t>MAC</t>
  </si>
  <si>
    <t>MDRR</t>
  </si>
  <si>
    <t>MFA</t>
  </si>
  <si>
    <t>MGP</t>
  </si>
  <si>
    <t>MNR</t>
  </si>
  <si>
    <t>MPW</t>
  </si>
  <si>
    <t>NHI</t>
  </si>
  <si>
    <t>NLY</t>
  </si>
  <si>
    <t>NNN</t>
  </si>
  <si>
    <t>NREF</t>
  </si>
  <si>
    <t>NRZ</t>
  </si>
  <si>
    <t>NSA</t>
  </si>
  <si>
    <t>NTST</t>
  </si>
  <si>
    <t>NXRT</t>
  </si>
  <si>
    <t>NYC</t>
  </si>
  <si>
    <t>O</t>
  </si>
  <si>
    <t>OFC</t>
  </si>
  <si>
    <t>OHI</t>
  </si>
  <si>
    <t>OLP</t>
  </si>
  <si>
    <t>ORC</t>
  </si>
  <si>
    <t>OUT</t>
  </si>
  <si>
    <t>PCH</t>
  </si>
  <si>
    <t>PDM</t>
  </si>
  <si>
    <t>PEB</t>
  </si>
  <si>
    <t>PECO</t>
  </si>
  <si>
    <t>PEI</t>
  </si>
  <si>
    <t>PGRE</t>
  </si>
  <si>
    <t>PINE</t>
  </si>
  <si>
    <t>PK</t>
  </si>
  <si>
    <t>PLD</t>
  </si>
  <si>
    <t>PLYM</t>
  </si>
  <si>
    <t>PMT</t>
  </si>
  <si>
    <t>PSA</t>
  </si>
  <si>
    <t>PSTL</t>
  </si>
  <si>
    <t>QTS</t>
  </si>
  <si>
    <t>RC</t>
  </si>
  <si>
    <t>REG</t>
  </si>
  <si>
    <t>REXR</t>
  </si>
  <si>
    <t>RHP</t>
  </si>
  <si>
    <t>RLJ</t>
  </si>
  <si>
    <t>RPAI</t>
  </si>
  <si>
    <t>RPT</t>
  </si>
  <si>
    <t>RVI</t>
  </si>
  <si>
    <t>RWT</t>
  </si>
  <si>
    <t>RYN</t>
  </si>
  <si>
    <t>SAFE</t>
  </si>
  <si>
    <t>SBAC</t>
  </si>
  <si>
    <t>SBRA</t>
  </si>
  <si>
    <t>SELF</t>
  </si>
  <si>
    <t>SEVN</t>
  </si>
  <si>
    <t>SHO</t>
  </si>
  <si>
    <t>SITC</t>
  </si>
  <si>
    <t>SKT</t>
  </si>
  <si>
    <t>SLG</t>
  </si>
  <si>
    <t>SNR</t>
  </si>
  <si>
    <t>SOHO</t>
  </si>
  <si>
    <t>SPG</t>
  </si>
  <si>
    <t>SRC</t>
  </si>
  <si>
    <t>SRG</t>
  </si>
  <si>
    <t>STAG</t>
  </si>
  <si>
    <t>STAR</t>
  </si>
  <si>
    <t>STOR</t>
  </si>
  <si>
    <t>STWD</t>
  </si>
  <si>
    <t>SUI</t>
  </si>
  <si>
    <t>SVC</t>
  </si>
  <si>
    <t>TCI</t>
  </si>
  <si>
    <t>TCO</t>
  </si>
  <si>
    <t>TRNO</t>
  </si>
  <si>
    <t>TRTX</t>
  </si>
  <si>
    <t>TWO</t>
  </si>
  <si>
    <t>UBA</t>
  </si>
  <si>
    <t>UBP</t>
  </si>
  <si>
    <t>UDR</t>
  </si>
  <si>
    <t>UE</t>
  </si>
  <si>
    <t>UHT</t>
  </si>
  <si>
    <t>UMH</t>
  </si>
  <si>
    <t>VER</t>
  </si>
  <si>
    <t>VICI</t>
  </si>
  <si>
    <t>VNO</t>
  </si>
  <si>
    <t>VRE</t>
  </si>
  <si>
    <t>VTR</t>
  </si>
  <si>
    <t>WELL</t>
  </si>
  <si>
    <t>WMC</t>
  </si>
  <si>
    <t>WPC</t>
  </si>
  <si>
    <t>WPG</t>
  </si>
  <si>
    <t>WRE</t>
  </si>
  <si>
    <t>WRI</t>
  </si>
  <si>
    <t>WY</t>
  </si>
  <si>
    <t>XHR</t>
  </si>
  <si>
    <t>Real Estate</t>
  </si>
  <si>
    <t>N/A</t>
  </si>
  <si>
    <t>2023-03-23</t>
  </si>
  <si>
    <t>2023-03-17</t>
  </si>
  <si>
    <t>2020-04-28</t>
  </si>
  <si>
    <t>2023-04-18</t>
  </si>
  <si>
    <t>2023-03-14</t>
  </si>
  <si>
    <t>2023-03-09</t>
  </si>
  <si>
    <t>2023-04-06</t>
  </si>
  <si>
    <t>2020-01-15</t>
  </si>
  <si>
    <t>2023-02-28</t>
  </si>
  <si>
    <t>2022-09-30</t>
  </si>
  <si>
    <t>2023-03-31</t>
  </si>
  <si>
    <t>2023-04-14</t>
  </si>
  <si>
    <t>2023-04-04</t>
  </si>
  <si>
    <t>2023-02-10</t>
  </si>
  <si>
    <t>2023-02-02</t>
  </si>
  <si>
    <t>2023-03-15</t>
  </si>
  <si>
    <t>2023-01-13</t>
  </si>
  <si>
    <t>2023-03-28</t>
  </si>
  <si>
    <t>2023-04-17</t>
  </si>
  <si>
    <t>2023-04-19</t>
  </si>
  <si>
    <t>2023-01-31</t>
  </si>
  <si>
    <t>2022-07-05</t>
  </si>
  <si>
    <t>2023-01-17</t>
  </si>
  <si>
    <t>2023-01-05</t>
  </si>
  <si>
    <t>2023-01-30</t>
  </si>
  <si>
    <t>2022-08-26</t>
  </si>
  <si>
    <t>2023-03-01</t>
  </si>
  <si>
    <t>2023-04-27</t>
  </si>
  <si>
    <t>2023-01-24</t>
  </si>
  <si>
    <t>2023-01-09</t>
  </si>
  <si>
    <t>2021-10-18</t>
  </si>
  <si>
    <t>2022-04-08</t>
  </si>
  <si>
    <t>2021-12-13</t>
  </si>
  <si>
    <t>2022-11-30</t>
  </si>
  <si>
    <t>2020-04-15</t>
  </si>
  <si>
    <t>2023-01-12</t>
  </si>
  <si>
    <t>2022-06-15</t>
  </si>
  <si>
    <t>2021-12-08</t>
  </si>
  <si>
    <t>2018-07-11</t>
  </si>
  <si>
    <t>2023-03-21</t>
  </si>
  <si>
    <t>2023-02-16</t>
  </si>
  <si>
    <t>2023-01-18</t>
  </si>
  <si>
    <t>2023-04-12</t>
  </si>
  <si>
    <t>2023-03-27</t>
  </si>
  <si>
    <t>2023-03-22</t>
  </si>
  <si>
    <t>2022-12-30</t>
  </si>
  <si>
    <t>2021-02-01</t>
  </si>
  <si>
    <t>2023-03-24</t>
  </si>
  <si>
    <t>2023-04-10</t>
  </si>
  <si>
    <t>2022-12-29</t>
  </si>
  <si>
    <t>2022-07-27</t>
  </si>
  <si>
    <t>2021-01-15</t>
  </si>
  <si>
    <t>2023-04-05</t>
  </si>
  <si>
    <t>2023-01-20</t>
  </si>
  <si>
    <t>2023-01-27</t>
  </si>
  <si>
    <t>2023-01-26</t>
  </si>
  <si>
    <t>2023-03-03</t>
  </si>
  <si>
    <t>2022-04-14</t>
  </si>
  <si>
    <t>2021-12-15</t>
  </si>
  <si>
    <t>2023-04-13</t>
  </si>
  <si>
    <t>2023-05-05</t>
  </si>
  <si>
    <t>2023-02-15</t>
  </si>
  <si>
    <t>2022-07-29</t>
  </si>
  <si>
    <t>2023-03-30</t>
  </si>
  <si>
    <t>2022-04-18</t>
  </si>
  <si>
    <t>2023-03-29</t>
  </si>
  <si>
    <t>2023-05-01</t>
  </si>
  <si>
    <t>2020-06-15</t>
  </si>
  <si>
    <t>2023-04-28</t>
  </si>
  <si>
    <t>2021-07-07</t>
  </si>
  <si>
    <t>2021-10-08</t>
  </si>
  <si>
    <t>2023-04-03</t>
  </si>
  <si>
    <t>2022-01-18</t>
  </si>
  <si>
    <t>2022-12-28</t>
  </si>
  <si>
    <t>2021-10-14</t>
  </si>
  <si>
    <t>0000-00-00</t>
  </si>
  <si>
    <t>2019-04-11</t>
  </si>
  <si>
    <t>2022-09-15</t>
  </si>
  <si>
    <t>2022-10-17</t>
  </si>
  <si>
    <t>2020-03-31</t>
  </si>
  <si>
    <t>2023-01-25</t>
  </si>
  <si>
    <t>2021-11-15</t>
  </si>
  <si>
    <t>2023-01-19</t>
  </si>
  <si>
    <t>2023-03-08</t>
  </si>
  <si>
    <t>2020-03-16</t>
  </si>
  <si>
    <t>2022-10-05</t>
  </si>
  <si>
    <t>2021-08-02</t>
  </si>
  <si>
    <t>One Month Price Return</t>
  </si>
  <si>
    <t>Three Month Price Return</t>
  </si>
  <si>
    <t>Six Month Price Return</t>
  </si>
  <si>
    <t>Year-To-Date Price Return</t>
  </si>
  <si>
    <t>One Year Price Return</t>
  </si>
  <si>
    <t>Two Year Price Return</t>
  </si>
  <si>
    <t>Five Year Price Return</t>
  </si>
  <si>
    <t>Notes</t>
  </si>
  <si>
    <t>Data Provided by IEX Cloud</t>
  </si>
  <si>
    <t>Data updated on 2023-03-05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</si>
</sst>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8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07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45.7109375" customWidth="1"/>
    <col min="3" max="3" width="25.7109375" customWidth="1"/>
    <col min="4" max="4" width="10.7109375" customWidth="1"/>
    <col min="5" max="5" width="18.7109375" customWidth="1"/>
    <col min="6" max="6" width="25.7109375" customWidth="1"/>
    <col min="7" max="7" width="34.7109375" customWidth="1"/>
    <col min="8" max="8" width="22.7109375" customWidth="1"/>
    <col min="9" max="9" width="22.7109375" customWidth="1"/>
    <col min="10" max="10" width="22.7109375" customWidth="1"/>
    <col min="11" max="11" width="20.7109375" customWidth="1"/>
    <col min="12" max="12" width="15.7109375" customWidth="1"/>
    <col min="13" max="13" width="15.7109375" customWidth="1"/>
    <col min="14" max="14" width="15.7109375" customWidth="1"/>
    <col min="15" max="15" width="15.7109375" customWidth="1"/>
  </cols>
  <sheetData>
    <row r="1" spans="1:15">
      <c r="A1" s="1" t="s">
        <v>14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</row>
    <row r="2" spans="1:15">
      <c r="A2" s="1" t="s">
        <v>15</v>
      </c>
      <c r="B2">
        <f>HYPERLINK("https://www.suredividend.com/sure-analysis-AAT/","American Assets Trust Inc")</f>
        <v>0</v>
      </c>
      <c r="C2" t="s">
        <v>221</v>
      </c>
      <c r="D2">
        <v>24.83</v>
      </c>
      <c r="E2">
        <v>0.0531614981876762</v>
      </c>
      <c r="F2" t="s">
        <v>223</v>
      </c>
      <c r="G2">
        <v>0.06666666666666643</v>
      </c>
      <c r="H2">
        <v>0.03456371594357321</v>
      </c>
      <c r="I2">
        <v>1.258325692030716</v>
      </c>
      <c r="J2">
        <v>1507.623843</v>
      </c>
      <c r="K2">
        <v>34.65323962327035</v>
      </c>
      <c r="L2">
        <v>2.204881184564072</v>
      </c>
      <c r="N2">
        <v>37.82</v>
      </c>
      <c r="O2">
        <v>23.72</v>
      </c>
    </row>
    <row r="3" spans="1:15">
      <c r="A3" s="1" t="s">
        <v>16</v>
      </c>
      <c r="B3">
        <f>HYPERLINK("https://www.suredividend.com/sure-analysis-ABR/","Arbor Realty Trust Inc.")</f>
        <v>0</v>
      </c>
      <c r="C3" t="s">
        <v>221</v>
      </c>
      <c r="D3">
        <v>15.07</v>
      </c>
      <c r="E3">
        <v>0.106171201061712</v>
      </c>
      <c r="F3" t="s">
        <v>224</v>
      </c>
      <c r="G3">
        <v>0.08108108108108114</v>
      </c>
      <c r="H3">
        <v>0.09856054330611785</v>
      </c>
      <c r="I3">
        <v>1.109348235161095</v>
      </c>
      <c r="J3">
        <v>2709.866935</v>
      </c>
      <c r="K3">
        <v>9.514013442942961</v>
      </c>
      <c r="L3">
        <v>0.7757679966161504</v>
      </c>
      <c r="N3">
        <v>16.16</v>
      </c>
      <c r="O3">
        <v>10.56</v>
      </c>
    </row>
    <row r="4" spans="1:15">
      <c r="A4" s="1" t="s">
        <v>17</v>
      </c>
      <c r="B4">
        <f>HYPERLINK("https://www.suredividend.com/sure-analysis-research-database/","ACRES Commercial Realty Corp")</f>
        <v>0</v>
      </c>
      <c r="C4" t="s">
        <v>222</v>
      </c>
      <c r="D4">
        <v>9.369999999999999</v>
      </c>
      <c r="E4">
        <v>0</v>
      </c>
      <c r="F4" t="s">
        <v>225</v>
      </c>
      <c r="G4" t="s">
        <v>222</v>
      </c>
      <c r="H4" t="s">
        <v>222</v>
      </c>
      <c r="I4">
        <v>0</v>
      </c>
      <c r="J4">
        <v>82.06780999999999</v>
      </c>
      <c r="K4">
        <v>13.83009947253118</v>
      </c>
      <c r="L4">
        <v>0</v>
      </c>
      <c r="N4">
        <v>13.7</v>
      </c>
      <c r="O4">
        <v>7.23</v>
      </c>
    </row>
    <row r="5" spans="1:15">
      <c r="A5" s="1" t="s">
        <v>18</v>
      </c>
      <c r="B5">
        <f>HYPERLINK("https://www.suredividend.com/sure-analysis-ACRE/","Ares Commercial Real Estate Corp")</f>
        <v>0</v>
      </c>
      <c r="C5" t="s">
        <v>221</v>
      </c>
      <c r="D5">
        <v>11.55</v>
      </c>
      <c r="E5">
        <v>0.1142857142857143</v>
      </c>
      <c r="F5" t="s">
        <v>226</v>
      </c>
      <c r="G5">
        <v>15.5</v>
      </c>
      <c r="H5">
        <v>0</v>
      </c>
      <c r="I5">
        <v>1.306263507619096</v>
      </c>
      <c r="J5">
        <v>630.70884</v>
      </c>
      <c r="K5">
        <v>21.17538493537016</v>
      </c>
      <c r="L5">
        <v>2.286075442105523</v>
      </c>
      <c r="N5">
        <v>15.89</v>
      </c>
      <c r="O5">
        <v>9.67</v>
      </c>
    </row>
    <row r="6" spans="1:15">
      <c r="A6" s="1" t="s">
        <v>19</v>
      </c>
      <c r="B6">
        <f>HYPERLINK("https://www.suredividend.com/sure-analysis-ADC/","Agree Realty Corp.")</f>
        <v>0</v>
      </c>
      <c r="C6" t="s">
        <v>221</v>
      </c>
      <c r="D6">
        <v>70.62</v>
      </c>
      <c r="E6">
        <v>0.03979042764089493</v>
      </c>
      <c r="F6" t="s">
        <v>227</v>
      </c>
      <c r="G6">
        <v>0</v>
      </c>
      <c r="H6">
        <v>0.02035266134905989</v>
      </c>
      <c r="I6">
        <v>2.780121701345158</v>
      </c>
      <c r="J6">
        <v>6368.047203</v>
      </c>
      <c r="K6">
        <v>44.03174578825092</v>
      </c>
      <c r="L6">
        <v>1.519192186527409</v>
      </c>
      <c r="N6">
        <v>78.56999999999999</v>
      </c>
      <c r="O6">
        <v>60.18</v>
      </c>
    </row>
    <row r="7" spans="1:15">
      <c r="A7" s="1" t="s">
        <v>20</v>
      </c>
      <c r="B7">
        <f>HYPERLINK("https://www.suredividend.com/sure-analysis-AGNC/","AGNC Investment Corp")</f>
        <v>0</v>
      </c>
      <c r="C7" t="s">
        <v>221</v>
      </c>
      <c r="D7">
        <v>10.71</v>
      </c>
      <c r="E7">
        <v>0.134453781512605</v>
      </c>
      <c r="F7" t="s">
        <v>228</v>
      </c>
      <c r="G7">
        <v>0</v>
      </c>
      <c r="H7">
        <v>0</v>
      </c>
      <c r="I7">
        <v>1.352430210387975</v>
      </c>
      <c r="J7">
        <v>6154.575238</v>
      </c>
      <c r="K7" t="s">
        <v>222</v>
      </c>
      <c r="L7" t="s">
        <v>222</v>
      </c>
      <c r="N7">
        <v>12.12</v>
      </c>
      <c r="O7">
        <v>6.87</v>
      </c>
    </row>
    <row r="8" spans="1:15">
      <c r="A8" s="1" t="s">
        <v>21</v>
      </c>
      <c r="B8">
        <f>HYPERLINK("https://www.suredividend.com/sure-analysis-research-database/","Armada Hoffler Properties Inc")</f>
        <v>0</v>
      </c>
      <c r="C8" t="s">
        <v>221</v>
      </c>
      <c r="D8">
        <v>12.91</v>
      </c>
      <c r="E8">
        <v>0.05450273966560901</v>
      </c>
      <c r="F8" t="s">
        <v>229</v>
      </c>
      <c r="G8" t="s">
        <v>222</v>
      </c>
      <c r="H8" t="s">
        <v>222</v>
      </c>
      <c r="I8">
        <v>0.703630369083024</v>
      </c>
      <c r="J8">
        <v>874.18499</v>
      </c>
      <c r="K8">
        <v>13.83225984857356</v>
      </c>
      <c r="L8">
        <v>0.7523849113377075</v>
      </c>
      <c r="N8">
        <v>14.28</v>
      </c>
      <c r="O8">
        <v>9.880000000000001</v>
      </c>
    </row>
    <row r="9" spans="1:15">
      <c r="A9" s="1" t="s">
        <v>22</v>
      </c>
      <c r="B9">
        <f>HYPERLINK("https://www.suredividend.com/sure-analysis-research-database/","Ashford Hospitality Trust Inc")</f>
        <v>0</v>
      </c>
      <c r="C9" t="s">
        <v>221</v>
      </c>
      <c r="D9">
        <v>4.84</v>
      </c>
      <c r="E9">
        <v>0</v>
      </c>
      <c r="F9" t="s">
        <v>230</v>
      </c>
      <c r="G9" t="s">
        <v>222</v>
      </c>
      <c r="H9" t="s">
        <v>222</v>
      </c>
      <c r="I9">
        <v>0</v>
      </c>
      <c r="J9">
        <v>166.975126</v>
      </c>
      <c r="K9" t="s">
        <v>222</v>
      </c>
      <c r="L9">
        <v>-0</v>
      </c>
      <c r="N9">
        <v>12.09</v>
      </c>
      <c r="O9">
        <v>4.09</v>
      </c>
    </row>
    <row r="10" spans="1:15">
      <c r="A10" s="1" t="s">
        <v>23</v>
      </c>
      <c r="B10">
        <f>HYPERLINK("https://www.suredividend.com/sure-analysis-research-database/","Apartment Income REIT Corp")</f>
        <v>0</v>
      </c>
      <c r="C10" t="s">
        <v>222</v>
      </c>
      <c r="D10">
        <v>38.32</v>
      </c>
      <c r="E10">
        <v>0.04617719540797</v>
      </c>
      <c r="F10" t="s">
        <v>231</v>
      </c>
      <c r="G10" t="s">
        <v>222</v>
      </c>
      <c r="H10" t="s">
        <v>222</v>
      </c>
      <c r="I10">
        <v>1.769510128033426</v>
      </c>
      <c r="J10">
        <v>5713.632976</v>
      </c>
      <c r="K10">
        <v>6.322894438549779</v>
      </c>
      <c r="L10">
        <v>0.3066741989659317</v>
      </c>
      <c r="N10">
        <v>53.42</v>
      </c>
      <c r="O10">
        <v>33.19</v>
      </c>
    </row>
    <row r="11" spans="1:15">
      <c r="A11" s="1" t="s">
        <v>24</v>
      </c>
      <c r="B11">
        <f>HYPERLINK("https://www.suredividend.com/sure-analysis-research-database/","Apartment Investment &amp; Management Co.")</f>
        <v>0</v>
      </c>
      <c r="C11" t="s">
        <v>221</v>
      </c>
      <c r="D11">
        <v>7.79</v>
      </c>
      <c r="E11">
        <v>0</v>
      </c>
      <c r="F11" t="s">
        <v>232</v>
      </c>
      <c r="G11" t="s">
        <v>222</v>
      </c>
      <c r="H11" t="s">
        <v>222</v>
      </c>
      <c r="I11">
        <v>0</v>
      </c>
      <c r="J11">
        <v>1167.917035</v>
      </c>
      <c r="K11">
        <v>15.4229331451549</v>
      </c>
      <c r="L11">
        <v>0</v>
      </c>
      <c r="N11">
        <v>9.77</v>
      </c>
      <c r="O11">
        <v>5.21</v>
      </c>
    </row>
    <row r="12" spans="1:15">
      <c r="A12" s="1" t="s">
        <v>25</v>
      </c>
      <c r="B12">
        <f>HYPERLINK("https://www.suredividend.com/sure-analysis-research-database/","Great Ajax Corp")</f>
        <v>0</v>
      </c>
      <c r="C12" t="s">
        <v>221</v>
      </c>
      <c r="D12">
        <v>7.69</v>
      </c>
      <c r="E12">
        <v>0.132041219743477</v>
      </c>
      <c r="F12" t="s">
        <v>233</v>
      </c>
      <c r="G12">
        <v>1.7</v>
      </c>
      <c r="H12">
        <v>-0.03340897753411864</v>
      </c>
      <c r="I12">
        <v>1.015396979827339</v>
      </c>
      <c r="J12">
        <v>176.044355</v>
      </c>
      <c r="K12">
        <v>0</v>
      </c>
      <c r="L12" t="s">
        <v>222</v>
      </c>
      <c r="N12">
        <v>10.8</v>
      </c>
      <c r="O12">
        <v>7.02</v>
      </c>
    </row>
    <row r="13" spans="1:15">
      <c r="A13" s="1" t="s">
        <v>26</v>
      </c>
      <c r="B13">
        <f>HYPERLINK("https://www.suredividend.com/sure-analysis-AKR/","Acadia Realty Trust")</f>
        <v>0</v>
      </c>
      <c r="C13" t="s">
        <v>221</v>
      </c>
      <c r="D13">
        <v>14.59</v>
      </c>
      <c r="E13">
        <v>0.04934886908841672</v>
      </c>
      <c r="F13" t="s">
        <v>234</v>
      </c>
      <c r="G13" t="s">
        <v>222</v>
      </c>
      <c r="H13" t="s">
        <v>222</v>
      </c>
      <c r="I13">
        <v>0.7062955845708311</v>
      </c>
      <c r="J13">
        <v>1404.508188</v>
      </c>
      <c r="K13" t="s">
        <v>222</v>
      </c>
      <c r="L13" t="s">
        <v>222</v>
      </c>
      <c r="N13">
        <v>21.62</v>
      </c>
      <c r="O13">
        <v>12.12</v>
      </c>
    </row>
    <row r="14" spans="1:15">
      <c r="A14" s="1" t="s">
        <v>27</v>
      </c>
      <c r="B14">
        <f>HYPERLINK("https://www.suredividend.com/sure-analysis-research-database/","Alexander &amp; Baldwin Inc.")</f>
        <v>0</v>
      </c>
      <c r="C14" t="s">
        <v>221</v>
      </c>
      <c r="D14">
        <v>19.35</v>
      </c>
      <c r="E14">
        <v>0.042177124586361</v>
      </c>
      <c r="F14" t="s">
        <v>235</v>
      </c>
      <c r="G14" t="s">
        <v>222</v>
      </c>
      <c r="H14" t="s">
        <v>222</v>
      </c>
      <c r="I14">
        <v>0.816127360746096</v>
      </c>
      <c r="J14">
        <v>1404.689508</v>
      </c>
      <c r="K14" t="s">
        <v>222</v>
      </c>
      <c r="L14" t="s">
        <v>222</v>
      </c>
      <c r="N14">
        <v>23.23</v>
      </c>
      <c r="O14">
        <v>15.62</v>
      </c>
    </row>
    <row r="15" spans="1:15">
      <c r="A15" s="1" t="s">
        <v>28</v>
      </c>
      <c r="B15">
        <f>HYPERLINK("https://www.suredividend.com/sure-analysis-research-database/","Alexander`s Inc.")</f>
        <v>0</v>
      </c>
      <c r="C15" t="s">
        <v>221</v>
      </c>
      <c r="D15">
        <v>204.65</v>
      </c>
      <c r="E15">
        <v>0.08552757534975601</v>
      </c>
      <c r="F15" t="s">
        <v>236</v>
      </c>
      <c r="G15">
        <v>0</v>
      </c>
      <c r="H15">
        <v>0</v>
      </c>
      <c r="I15">
        <v>17.50321829532757</v>
      </c>
      <c r="J15">
        <v>1045.206899</v>
      </c>
      <c r="K15">
        <v>18.13587761139645</v>
      </c>
      <c r="L15">
        <v>1.557225826986439</v>
      </c>
      <c r="N15">
        <v>250.91</v>
      </c>
      <c r="O15">
        <v>193.45</v>
      </c>
    </row>
    <row r="16" spans="1:15">
      <c r="A16" s="1" t="s">
        <v>29</v>
      </c>
      <c r="B16">
        <f>HYPERLINK("https://www.suredividend.com/sure-analysis-AMH/","American Homes 4 Rent")</f>
        <v>0</v>
      </c>
      <c r="C16" t="s">
        <v>221</v>
      </c>
      <c r="D16">
        <v>31.36</v>
      </c>
      <c r="E16">
        <v>0.02806122448979592</v>
      </c>
      <c r="F16" t="s">
        <v>233</v>
      </c>
      <c r="G16">
        <v>0.7999999999999998</v>
      </c>
      <c r="H16">
        <v>0.2919940099556333</v>
      </c>
      <c r="I16">
        <v>0.7143266119435161</v>
      </c>
      <c r="J16">
        <v>11325.289248</v>
      </c>
      <c r="K16">
        <v>45.29862026926492</v>
      </c>
      <c r="L16">
        <v>0.9993377335527646</v>
      </c>
      <c r="N16">
        <v>43.2</v>
      </c>
      <c r="O16">
        <v>29.15</v>
      </c>
    </row>
    <row r="17" spans="1:15">
      <c r="A17" s="1" t="s">
        <v>30</v>
      </c>
      <c r="B17">
        <f>HYPERLINK("https://www.suredividend.com/sure-analysis-AMT/","American Tower Corp.")</f>
        <v>0</v>
      </c>
      <c r="C17" t="s">
        <v>221</v>
      </c>
      <c r="D17">
        <v>202.5</v>
      </c>
      <c r="E17">
        <v>0.03081481481481482</v>
      </c>
      <c r="F17" t="s">
        <v>237</v>
      </c>
      <c r="G17">
        <v>0.1223021582733812</v>
      </c>
      <c r="H17">
        <v>0.1577443413531583</v>
      </c>
      <c r="I17">
        <v>5.831280856072112</v>
      </c>
      <c r="J17">
        <v>94293.326138</v>
      </c>
      <c r="K17">
        <v>53.39977694954128</v>
      </c>
      <c r="L17">
        <v>1.526513313107883</v>
      </c>
      <c r="N17">
        <v>280.43</v>
      </c>
      <c r="O17">
        <v>178.17</v>
      </c>
    </row>
    <row r="18" spans="1:15">
      <c r="A18" s="1" t="s">
        <v>31</v>
      </c>
      <c r="B18">
        <f>HYPERLINK("https://www.suredividend.com/sure-analysis-APLE/","Apple Hospitality REIT Inc")</f>
        <v>0</v>
      </c>
      <c r="C18" t="s">
        <v>221</v>
      </c>
      <c r="D18">
        <v>16.9</v>
      </c>
      <c r="E18">
        <v>0.05680473372781066</v>
      </c>
      <c r="F18" t="s">
        <v>238</v>
      </c>
      <c r="G18">
        <v>0</v>
      </c>
      <c r="H18">
        <v>-0.043647500209963</v>
      </c>
      <c r="I18">
        <v>0.772865997036405</v>
      </c>
      <c r="J18">
        <v>3864.414232</v>
      </c>
      <c r="K18">
        <v>26.68702207520458</v>
      </c>
      <c r="L18">
        <v>1.221922524958743</v>
      </c>
      <c r="N18">
        <v>18.13</v>
      </c>
      <c r="O18">
        <v>13.4</v>
      </c>
    </row>
    <row r="19" spans="1:15">
      <c r="A19" s="1" t="s">
        <v>32</v>
      </c>
      <c r="B19">
        <f>HYPERLINK("https://www.suredividend.com/sure-analysis-ARE/","Alexandria Real Estate Equities Inc.")</f>
        <v>0</v>
      </c>
      <c r="C19" t="s">
        <v>221</v>
      </c>
      <c r="D19">
        <v>143.83</v>
      </c>
      <c r="E19">
        <v>0.03365083779461864</v>
      </c>
      <c r="F19" t="s">
        <v>239</v>
      </c>
      <c r="G19">
        <v>0.0521739130434784</v>
      </c>
      <c r="H19">
        <v>0.06098335879266292</v>
      </c>
      <c r="I19">
        <v>4.661855391292268</v>
      </c>
      <c r="J19">
        <v>24895.115723</v>
      </c>
      <c r="K19">
        <v>48.5031518099901</v>
      </c>
      <c r="L19">
        <v>1.465992261412663</v>
      </c>
      <c r="N19">
        <v>201.73</v>
      </c>
      <c r="O19">
        <v>125.67</v>
      </c>
    </row>
    <row r="20" spans="1:15">
      <c r="A20" s="1" t="s">
        <v>33</v>
      </c>
      <c r="B20">
        <f>HYPERLINK("https://www.suredividend.com/sure-analysis-ARI/","Apollo Commercial Real Estate Finance Inc")</f>
        <v>0</v>
      </c>
      <c r="C20" t="s">
        <v>221</v>
      </c>
      <c r="D20">
        <v>11.35</v>
      </c>
      <c r="E20">
        <v>0.1233480176211454</v>
      </c>
      <c r="F20" t="s">
        <v>239</v>
      </c>
      <c r="G20">
        <v>0</v>
      </c>
      <c r="H20">
        <v>-0.05319173028852708</v>
      </c>
      <c r="I20">
        <v>1.330697498050735</v>
      </c>
      <c r="J20">
        <v>1603.369543</v>
      </c>
      <c r="K20">
        <v>6.443686171371389</v>
      </c>
      <c r="L20">
        <v>0.8871316653671567</v>
      </c>
      <c r="N20">
        <v>12.86</v>
      </c>
      <c r="O20">
        <v>7.66</v>
      </c>
    </row>
    <row r="21" spans="1:15">
      <c r="A21" s="1" t="s">
        <v>34</v>
      </c>
      <c r="B21">
        <f>HYPERLINK("https://www.suredividend.com/sure-analysis-ARR/","ARMOUR Residential REIT Inc")</f>
        <v>0</v>
      </c>
      <c r="C21" t="s">
        <v>221</v>
      </c>
      <c r="D21">
        <v>5.35</v>
      </c>
      <c r="E21">
        <v>0.1794392523364486</v>
      </c>
      <c r="F21" t="s">
        <v>240</v>
      </c>
      <c r="G21">
        <v>0</v>
      </c>
      <c r="H21">
        <v>0</v>
      </c>
      <c r="I21">
        <v>1.099476884918845</v>
      </c>
      <c r="J21">
        <v>1031.344008</v>
      </c>
      <c r="K21" t="s">
        <v>222</v>
      </c>
      <c r="L21" t="s">
        <v>222</v>
      </c>
      <c r="N21">
        <v>7.36</v>
      </c>
      <c r="O21">
        <v>4.01</v>
      </c>
    </row>
    <row r="22" spans="1:15">
      <c r="A22" s="1" t="s">
        <v>35</v>
      </c>
      <c r="B22">
        <f>HYPERLINK("https://www.suredividend.com/sure-analysis-AVB/","Avalonbay Communities Inc.")</f>
        <v>0</v>
      </c>
      <c r="C22" t="s">
        <v>221</v>
      </c>
      <c r="D22">
        <v>172.68</v>
      </c>
      <c r="E22">
        <v>0.03822098679638638</v>
      </c>
      <c r="F22" t="s">
        <v>241</v>
      </c>
      <c r="G22">
        <v>0</v>
      </c>
      <c r="H22">
        <v>0.01581812579551856</v>
      </c>
      <c r="I22">
        <v>6.273465810133874</v>
      </c>
      <c r="J22">
        <v>24161.404077</v>
      </c>
      <c r="K22">
        <v>21.2935090974756</v>
      </c>
      <c r="L22">
        <v>0.7735469556268648</v>
      </c>
      <c r="N22">
        <v>252.02</v>
      </c>
      <c r="O22">
        <v>156.79</v>
      </c>
    </row>
    <row r="23" spans="1:15">
      <c r="A23" s="1" t="s">
        <v>36</v>
      </c>
      <c r="B23">
        <f>HYPERLINK("https://www.suredividend.com/sure-analysis-BDN/","Brandywine Realty Trust")</f>
        <v>0</v>
      </c>
      <c r="C23" t="s">
        <v>221</v>
      </c>
      <c r="D23">
        <v>5.88</v>
      </c>
      <c r="E23">
        <v>0.1292517006802721</v>
      </c>
      <c r="F23" t="s">
        <v>242</v>
      </c>
      <c r="G23">
        <v>0</v>
      </c>
      <c r="H23">
        <v>0.01087212085035083</v>
      </c>
      <c r="I23">
        <v>0.733003290485423</v>
      </c>
      <c r="J23">
        <v>1009.758894</v>
      </c>
      <c r="K23">
        <v>18.92068081322141</v>
      </c>
      <c r="L23">
        <v>2.36681721177082</v>
      </c>
      <c r="N23">
        <v>13.55</v>
      </c>
      <c r="O23">
        <v>5.71</v>
      </c>
    </row>
    <row r="24" spans="1:15">
      <c r="A24" s="1" t="s">
        <v>37</v>
      </c>
      <c r="B24">
        <f>HYPERLINK("https://www.suredividend.com/sure-analysis-BFS/","Saul Centers, Inc.")</f>
        <v>0</v>
      </c>
      <c r="C24" t="s">
        <v>221</v>
      </c>
      <c r="D24">
        <v>40.73</v>
      </c>
      <c r="E24">
        <v>0.05794254849005647</v>
      </c>
      <c r="F24" t="s">
        <v>243</v>
      </c>
      <c r="G24">
        <v>0.0350877192982455</v>
      </c>
      <c r="H24">
        <v>0.02558045007666498</v>
      </c>
      <c r="I24">
        <v>2.29088157936096</v>
      </c>
      <c r="J24">
        <v>974.00215</v>
      </c>
      <c r="K24">
        <v>24.9744141</v>
      </c>
      <c r="L24">
        <v>1.405448821693841</v>
      </c>
      <c r="N24">
        <v>53.89</v>
      </c>
      <c r="O24">
        <v>35.15</v>
      </c>
    </row>
    <row r="25" spans="1:15">
      <c r="A25" s="1" t="s">
        <v>38</v>
      </c>
      <c r="B25">
        <f>HYPERLINK("https://www.suredividend.com/sure-analysis-research-database/","Braemar Hotels &amp; Resorts Inc")</f>
        <v>0</v>
      </c>
      <c r="C25" t="s">
        <v>221</v>
      </c>
      <c r="D25">
        <v>4.73</v>
      </c>
      <c r="E25">
        <v>0.016819860690822</v>
      </c>
      <c r="F25" t="s">
        <v>241</v>
      </c>
      <c r="G25" t="s">
        <v>222</v>
      </c>
      <c r="H25" t="s">
        <v>222</v>
      </c>
      <c r="I25">
        <v>0.07955794106758901</v>
      </c>
      <c r="J25">
        <v>316.773128</v>
      </c>
      <c r="K25">
        <v>465.1587782525698</v>
      </c>
      <c r="L25">
        <v>9.70218793507183</v>
      </c>
      <c r="N25">
        <v>6.52</v>
      </c>
      <c r="O25">
        <v>3.37</v>
      </c>
    </row>
    <row r="26" spans="1:15">
      <c r="A26" s="1" t="s">
        <v>39</v>
      </c>
      <c r="B26">
        <f>HYPERLINK("https://www.suredividend.com/sure-analysis-research-database/","Bluerock Residential Growth REIT Inc")</f>
        <v>0</v>
      </c>
      <c r="C26" t="s">
        <v>221</v>
      </c>
      <c r="D26">
        <v>26.6</v>
      </c>
      <c r="E26">
        <v>0.018213238686806</v>
      </c>
      <c r="F26" t="s">
        <v>244</v>
      </c>
      <c r="G26" t="s">
        <v>222</v>
      </c>
      <c r="H26" t="s">
        <v>222</v>
      </c>
      <c r="I26">
        <v>0.48447214906904</v>
      </c>
      <c r="J26">
        <v>811.47806</v>
      </c>
      <c r="K26" t="s">
        <v>222</v>
      </c>
      <c r="L26" t="s">
        <v>222</v>
      </c>
      <c r="M26">
        <v>0.027659703872715</v>
      </c>
      <c r="N26">
        <v>27.03</v>
      </c>
      <c r="O26">
        <v>12.31</v>
      </c>
    </row>
    <row r="27" spans="1:15">
      <c r="A27" s="1" t="s">
        <v>40</v>
      </c>
      <c r="B27">
        <f>HYPERLINK("https://www.suredividend.com/sure-analysis-research-database/","BrightSpire Capital Inc")</f>
        <v>0</v>
      </c>
      <c r="C27" t="s">
        <v>222</v>
      </c>
      <c r="D27">
        <v>6.9</v>
      </c>
      <c r="E27">
        <v>0.109553759692206</v>
      </c>
      <c r="F27" t="s">
        <v>245</v>
      </c>
      <c r="G27">
        <v>0.1111111111111112</v>
      </c>
      <c r="H27">
        <v>0.06643011016843192</v>
      </c>
      <c r="I27">
        <v>0.755920941876225</v>
      </c>
      <c r="J27">
        <v>889.22005</v>
      </c>
      <c r="K27">
        <v>20.12538588403042</v>
      </c>
      <c r="L27">
        <v>2.212235709324627</v>
      </c>
      <c r="N27">
        <v>8.890000000000001</v>
      </c>
      <c r="O27">
        <v>5.94</v>
      </c>
    </row>
    <row r="28" spans="1:15">
      <c r="A28" s="1" t="s">
        <v>41</v>
      </c>
      <c r="B28">
        <f>HYPERLINK("https://www.suredividend.com/sure-analysis-research-database/","BRT Apartments Corp")</f>
        <v>0</v>
      </c>
      <c r="C28" t="s">
        <v>221</v>
      </c>
      <c r="D28">
        <v>21.57</v>
      </c>
      <c r="E28">
        <v>0.044640733502618</v>
      </c>
      <c r="F28" t="s">
        <v>246</v>
      </c>
      <c r="G28">
        <v>0.08695652173913038</v>
      </c>
      <c r="H28">
        <v>0.04563955259127317</v>
      </c>
      <c r="I28">
        <v>0.962900621651489</v>
      </c>
      <c r="J28">
        <v>408.541171</v>
      </c>
      <c r="K28">
        <v>7.71997677494331</v>
      </c>
      <c r="L28">
        <v>0.3157051218529472</v>
      </c>
      <c r="N28">
        <v>25.06</v>
      </c>
      <c r="O28">
        <v>18.07</v>
      </c>
    </row>
    <row r="29" spans="1:15">
      <c r="A29" s="1" t="s">
        <v>42</v>
      </c>
      <c r="B29">
        <f>HYPERLINK("https://www.suredividend.com/sure-analysis-BRX/","Brixmor Property Group Inc")</f>
        <v>0</v>
      </c>
      <c r="C29" t="s">
        <v>221</v>
      </c>
      <c r="D29">
        <v>22.85</v>
      </c>
      <c r="E29">
        <v>0.04551422319474836</v>
      </c>
      <c r="F29" t="s">
        <v>241</v>
      </c>
      <c r="G29" t="s">
        <v>222</v>
      </c>
      <c r="H29" t="s">
        <v>222</v>
      </c>
      <c r="I29">
        <v>0.9709489037351181</v>
      </c>
      <c r="J29">
        <v>6866.902337</v>
      </c>
      <c r="K29">
        <v>19.44246126458489</v>
      </c>
      <c r="L29">
        <v>0.8298708578932634</v>
      </c>
      <c r="N29">
        <v>26.52</v>
      </c>
      <c r="O29">
        <v>17.39</v>
      </c>
    </row>
    <row r="30" spans="1:15">
      <c r="A30" s="1" t="s">
        <v>43</v>
      </c>
      <c r="B30">
        <f>HYPERLINK("https://www.suredividend.com/sure-analysis-BXMT/","Blackstone Mortgage Trust Inc")</f>
        <v>0</v>
      </c>
      <c r="C30" t="s">
        <v>221</v>
      </c>
      <c r="D30">
        <v>21.06</v>
      </c>
      <c r="E30">
        <v>0.1177587844254511</v>
      </c>
      <c r="F30" t="s">
        <v>239</v>
      </c>
      <c r="G30">
        <v>0</v>
      </c>
      <c r="H30">
        <v>0</v>
      </c>
      <c r="I30">
        <v>3.004962111502104</v>
      </c>
      <c r="J30">
        <v>3628.303525</v>
      </c>
      <c r="K30">
        <v>14.59248045414692</v>
      </c>
      <c r="L30">
        <v>2.058193227056236</v>
      </c>
      <c r="N30">
        <v>30.11</v>
      </c>
      <c r="O30">
        <v>20.4</v>
      </c>
    </row>
    <row r="31" spans="1:15">
      <c r="A31" s="1" t="s">
        <v>44</v>
      </c>
      <c r="B31">
        <f>HYPERLINK("https://www.suredividend.com/sure-analysis-BXP/","Boston Properties, Inc.")</f>
        <v>0</v>
      </c>
      <c r="C31" t="s">
        <v>221</v>
      </c>
      <c r="D31">
        <v>65.66</v>
      </c>
      <c r="E31">
        <v>0.05970149253731343</v>
      </c>
      <c r="F31" t="s">
        <v>247</v>
      </c>
      <c r="G31">
        <v>0</v>
      </c>
      <c r="H31">
        <v>0.04142312668144399</v>
      </c>
      <c r="I31">
        <v>3.841611751504421</v>
      </c>
      <c r="J31">
        <v>10296.978613</v>
      </c>
      <c r="K31">
        <v>12.12911832342891</v>
      </c>
      <c r="L31">
        <v>0.7114095836119297</v>
      </c>
      <c r="N31">
        <v>127.41</v>
      </c>
      <c r="O31">
        <v>63.39</v>
      </c>
    </row>
    <row r="32" spans="1:15">
      <c r="A32" s="1" t="s">
        <v>45</v>
      </c>
      <c r="B32">
        <f>HYPERLINK("https://www.suredividend.com/sure-analysis-research-database/","CBL&amp; Associates Properties, Inc.")</f>
        <v>0</v>
      </c>
      <c r="C32" t="s">
        <v>221</v>
      </c>
      <c r="D32">
        <v>26.8</v>
      </c>
      <c r="E32">
        <v>0.025692866043492</v>
      </c>
      <c r="F32" t="s">
        <v>233</v>
      </c>
      <c r="G32" t="s">
        <v>222</v>
      </c>
      <c r="H32" t="s">
        <v>222</v>
      </c>
      <c r="I32">
        <v>0.6885688099655951</v>
      </c>
      <c r="J32">
        <v>859.233621</v>
      </c>
      <c r="K32" t="s">
        <v>222</v>
      </c>
      <c r="L32" t="s">
        <v>222</v>
      </c>
      <c r="N32">
        <v>31.48</v>
      </c>
      <c r="O32">
        <v>19.53</v>
      </c>
    </row>
    <row r="33" spans="1:15">
      <c r="A33" s="1" t="s">
        <v>46</v>
      </c>
      <c r="B33">
        <f>HYPERLINK("https://www.suredividend.com/sure-analysis-CCI/","Crown Castle Inc")</f>
        <v>0</v>
      </c>
      <c r="C33" t="s">
        <v>221</v>
      </c>
      <c r="D33">
        <v>131.51</v>
      </c>
      <c r="E33">
        <v>0.0476009428940765</v>
      </c>
      <c r="F33" t="s">
        <v>233</v>
      </c>
      <c r="G33">
        <v>0.06462585034013602</v>
      </c>
      <c r="H33">
        <v>0.08309115338903572</v>
      </c>
      <c r="I33">
        <v>5.889352860790911</v>
      </c>
      <c r="J33">
        <v>57001.364836</v>
      </c>
      <c r="K33">
        <v>34.03066557369552</v>
      </c>
      <c r="L33">
        <v>1.525739083106454</v>
      </c>
      <c r="N33">
        <v>194.36</v>
      </c>
      <c r="O33">
        <v>120.4</v>
      </c>
    </row>
    <row r="34" spans="1:15">
      <c r="A34" s="1" t="s">
        <v>47</v>
      </c>
      <c r="B34">
        <f>HYPERLINK("https://www.suredividend.com/sure-analysis-research-database/","Cedar Realty Trust Inc")</f>
        <v>0</v>
      </c>
      <c r="C34" t="s">
        <v>221</v>
      </c>
      <c r="D34">
        <v>29</v>
      </c>
      <c r="E34">
        <v>0.00454503099161</v>
      </c>
      <c r="F34" t="s">
        <v>248</v>
      </c>
      <c r="G34" t="s">
        <v>222</v>
      </c>
      <c r="H34" t="s">
        <v>222</v>
      </c>
      <c r="I34">
        <v>0.131805898756695</v>
      </c>
      <c r="J34">
        <v>395.570846</v>
      </c>
      <c r="K34" t="s">
        <v>222</v>
      </c>
      <c r="L34" t="s">
        <v>222</v>
      </c>
      <c r="M34">
        <v>0.2880788602943</v>
      </c>
      <c r="N34">
        <v>29.26</v>
      </c>
      <c r="O34">
        <v>16.64</v>
      </c>
    </row>
    <row r="35" spans="1:15">
      <c r="A35" s="1" t="s">
        <v>48</v>
      </c>
      <c r="B35">
        <f>HYPERLINK("https://www.suredividend.com/sure-analysis-CHCT/","Community Healthcare Trust Inc")</f>
        <v>0</v>
      </c>
      <c r="C35" t="s">
        <v>221</v>
      </c>
      <c r="D35">
        <v>38.78</v>
      </c>
      <c r="E35">
        <v>0.04615781330582774</v>
      </c>
      <c r="F35" t="s">
        <v>249</v>
      </c>
      <c r="G35">
        <v>0.02285714285714291</v>
      </c>
      <c r="H35">
        <v>0.02269612324982173</v>
      </c>
      <c r="I35">
        <v>1.744862456124095</v>
      </c>
      <c r="J35">
        <v>1009.245622</v>
      </c>
      <c r="K35">
        <v>52.64164521176716</v>
      </c>
      <c r="L35">
        <v>2.150699440557247</v>
      </c>
      <c r="N35">
        <v>43.4</v>
      </c>
      <c r="O35">
        <v>29.67</v>
      </c>
    </row>
    <row r="36" spans="1:15">
      <c r="A36" s="1" t="s">
        <v>49</v>
      </c>
      <c r="B36">
        <f>HYPERLINK("https://www.suredividend.com/sure-analysis-research-database/","Cherry Hill Mortgage Investment Corporation")</f>
        <v>0</v>
      </c>
      <c r="C36" t="s">
        <v>221</v>
      </c>
      <c r="D36">
        <v>6.74</v>
      </c>
      <c r="E36">
        <v>0.149964418566972</v>
      </c>
      <c r="F36" t="s">
        <v>243</v>
      </c>
      <c r="G36">
        <v>0</v>
      </c>
      <c r="H36">
        <v>-0.1123668018056081</v>
      </c>
      <c r="I36">
        <v>1.010760181141395</v>
      </c>
      <c r="J36">
        <v>141.466062</v>
      </c>
      <c r="K36">
        <v>2.800642663129554</v>
      </c>
      <c r="L36">
        <v>0.377149321321416</v>
      </c>
      <c r="N36">
        <v>7.24</v>
      </c>
      <c r="O36">
        <v>4.38</v>
      </c>
    </row>
    <row r="37" spans="1:15">
      <c r="A37" s="1" t="s">
        <v>50</v>
      </c>
      <c r="B37">
        <f>HYPERLINK("https://www.suredividend.com/sure-analysis-CIM/","Chimera Investment Corp")</f>
        <v>0</v>
      </c>
      <c r="C37" t="s">
        <v>221</v>
      </c>
      <c r="D37">
        <v>6.36</v>
      </c>
      <c r="E37">
        <v>0.1446540880503145</v>
      </c>
      <c r="F37" t="s">
        <v>250</v>
      </c>
      <c r="G37">
        <v>-0.303030303030303</v>
      </c>
      <c r="H37">
        <v>-0.1438466381942645</v>
      </c>
      <c r="I37">
        <v>1.04964285729764</v>
      </c>
      <c r="J37">
        <v>1474.416667</v>
      </c>
      <c r="K37" t="s">
        <v>222</v>
      </c>
      <c r="L37" t="s">
        <v>222</v>
      </c>
      <c r="N37">
        <v>11.04</v>
      </c>
      <c r="O37">
        <v>4.71</v>
      </c>
    </row>
    <row r="38" spans="1:15">
      <c r="A38" s="1" t="s">
        <v>51</v>
      </c>
      <c r="B38">
        <f>HYPERLINK("https://www.suredividend.com/sure-analysis-CIO/","City Office REIT Inc")</f>
        <v>0</v>
      </c>
      <c r="C38" t="s">
        <v>221</v>
      </c>
      <c r="D38">
        <v>8.51</v>
      </c>
      <c r="E38">
        <v>0.09400705052878967</v>
      </c>
      <c r="F38" t="s">
        <v>251</v>
      </c>
      <c r="G38">
        <v>0</v>
      </c>
      <c r="H38">
        <v>-0.03173902863120104</v>
      </c>
      <c r="I38">
        <v>0.9748381573218001</v>
      </c>
      <c r="J38">
        <v>339.776762</v>
      </c>
      <c r="K38">
        <v>35.5043638077325</v>
      </c>
      <c r="L38">
        <v>4.365598554956561</v>
      </c>
      <c r="N38">
        <v>17.07</v>
      </c>
      <c r="O38">
        <v>7.96</v>
      </c>
    </row>
    <row r="39" spans="1:15">
      <c r="A39" s="1" t="s">
        <v>52</v>
      </c>
      <c r="B39">
        <f>HYPERLINK("https://www.suredividend.com/sure-analysis-research-database/","Chatham Lodging Trust")</f>
        <v>0</v>
      </c>
      <c r="C39" t="s">
        <v>221</v>
      </c>
      <c r="D39">
        <v>12.41</v>
      </c>
      <c r="E39">
        <v>0.005640612433362001</v>
      </c>
      <c r="F39" t="s">
        <v>245</v>
      </c>
      <c r="G39">
        <v>-0.3636363636363635</v>
      </c>
      <c r="H39">
        <v>-0.08643159600651407</v>
      </c>
      <c r="I39">
        <v>0.070000000298023</v>
      </c>
      <c r="J39">
        <v>606.2560130000001</v>
      </c>
      <c r="K39">
        <v>331.2874387814207</v>
      </c>
      <c r="L39">
        <v>1.876675611207051</v>
      </c>
      <c r="N39">
        <v>14.95</v>
      </c>
      <c r="O39">
        <v>9.529999999999999</v>
      </c>
    </row>
    <row r="40" spans="1:15">
      <c r="A40" s="1" t="s">
        <v>53</v>
      </c>
      <c r="B40">
        <f>HYPERLINK("https://www.suredividend.com/sure-analysis-research-database/","Creative Media &amp; Community Trust")</f>
        <v>0</v>
      </c>
      <c r="C40" t="s">
        <v>221</v>
      </c>
      <c r="D40">
        <v>4.95</v>
      </c>
      <c r="E40">
        <v>0.08266470517338301</v>
      </c>
      <c r="F40" t="s">
        <v>252</v>
      </c>
      <c r="G40">
        <v>0.1333333333333335</v>
      </c>
      <c r="H40">
        <v>-0.07423281511916258</v>
      </c>
      <c r="I40">
        <v>0.417456761125588</v>
      </c>
      <c r="J40">
        <v>114.994696</v>
      </c>
      <c r="K40">
        <v>0</v>
      </c>
      <c r="L40" t="s">
        <v>222</v>
      </c>
      <c r="N40">
        <v>7.95</v>
      </c>
      <c r="O40">
        <v>4.75</v>
      </c>
    </row>
    <row r="41" spans="1:15">
      <c r="A41" s="1" t="s">
        <v>54</v>
      </c>
      <c r="B41">
        <f>HYPERLINK("https://www.suredividend.com/sure-analysis-research-database/","Capstead Mortgage Corp.")</f>
        <v>0</v>
      </c>
      <c r="C41" t="s">
        <v>221</v>
      </c>
      <c r="D41">
        <v>6.5</v>
      </c>
      <c r="E41">
        <v>0.077874537735778</v>
      </c>
      <c r="F41" t="s">
        <v>253</v>
      </c>
      <c r="G41" t="s">
        <v>222</v>
      </c>
      <c r="H41" t="s">
        <v>222</v>
      </c>
      <c r="I41">
        <v>0.506184495282563</v>
      </c>
      <c r="J41">
        <v>629.69114</v>
      </c>
      <c r="K41">
        <v>9.350645065486621</v>
      </c>
      <c r="L41">
        <v>0.7213688118605716</v>
      </c>
      <c r="M41">
        <v>0.6896066183388661</v>
      </c>
      <c r="N41">
        <v>6.95</v>
      </c>
      <c r="O41">
        <v>4.64</v>
      </c>
    </row>
    <row r="42" spans="1:15">
      <c r="A42" s="1" t="s">
        <v>55</v>
      </c>
      <c r="B42">
        <f>HYPERLINK("https://www.suredividend.com/sure-analysis-COLD/","Americold Realty Trust Inc")</f>
        <v>0</v>
      </c>
      <c r="C42" t="s">
        <v>221</v>
      </c>
      <c r="D42">
        <v>29.93</v>
      </c>
      <c r="E42">
        <v>0.02940193785499499</v>
      </c>
      <c r="F42" t="s">
        <v>239</v>
      </c>
      <c r="G42">
        <v>0</v>
      </c>
      <c r="H42">
        <v>0.03248626199262339</v>
      </c>
      <c r="I42">
        <v>0.6546772805371951</v>
      </c>
      <c r="J42">
        <v>8078.871412</v>
      </c>
      <c r="K42">
        <v>0</v>
      </c>
      <c r="L42" t="s">
        <v>222</v>
      </c>
      <c r="N42">
        <v>32.45</v>
      </c>
      <c r="O42">
        <v>21.32</v>
      </c>
    </row>
    <row r="43" spans="1:15">
      <c r="A43" s="1" t="s">
        <v>56</v>
      </c>
      <c r="B43">
        <f>HYPERLINK("https://www.suredividend.com/sure-analysis-CONE/","CyrusOne Inc")</f>
        <v>0</v>
      </c>
      <c r="C43" t="s">
        <v>221</v>
      </c>
      <c r="D43">
        <v>89.84</v>
      </c>
      <c r="E43">
        <v>0</v>
      </c>
      <c r="F43" t="s">
        <v>254</v>
      </c>
      <c r="G43" t="s">
        <v>222</v>
      </c>
      <c r="H43" t="s">
        <v>222</v>
      </c>
      <c r="I43">
        <v>1.549999952316284</v>
      </c>
      <c r="J43">
        <v>0</v>
      </c>
      <c r="K43">
        <v>0</v>
      </c>
      <c r="L43">
        <v>7.711442548837234</v>
      </c>
    </row>
    <row r="44" spans="1:15">
      <c r="A44" s="1" t="s">
        <v>57</v>
      </c>
      <c r="B44">
        <f>HYPERLINK("https://www.suredividend.com/sure-analysis-COR/","CoreSite Realty Corporation")</f>
        <v>0</v>
      </c>
      <c r="C44" t="s">
        <v>221</v>
      </c>
      <c r="D44">
        <v>169.41</v>
      </c>
      <c r="E44">
        <v>0.043832236721375</v>
      </c>
      <c r="F44" t="s">
        <v>255</v>
      </c>
      <c r="G44" t="s">
        <v>222</v>
      </c>
      <c r="H44" t="s">
        <v>222</v>
      </c>
      <c r="I44">
        <v>7.425619222968178</v>
      </c>
      <c r="J44">
        <v>7487.535915</v>
      </c>
      <c r="K44">
        <v>84.5533337241683</v>
      </c>
      <c r="L44">
        <v>3.604669525712708</v>
      </c>
      <c r="N44">
        <v>172.29</v>
      </c>
      <c r="O44">
        <v>103.44</v>
      </c>
    </row>
    <row r="45" spans="1:15">
      <c r="A45" s="1" t="s">
        <v>58</v>
      </c>
      <c r="B45">
        <f>HYPERLINK("https://www.suredividend.com/sure-analysis-CORR/","CorEnergy Infrastructure Trust Inc")</f>
        <v>0</v>
      </c>
      <c r="C45" t="s">
        <v>221</v>
      </c>
      <c r="D45">
        <v>1.61</v>
      </c>
      <c r="E45">
        <v>0.1242236024844721</v>
      </c>
      <c r="F45" t="s">
        <v>256</v>
      </c>
      <c r="G45" t="s">
        <v>222</v>
      </c>
      <c r="H45" t="s">
        <v>222</v>
      </c>
      <c r="I45">
        <v>0.146726460671023</v>
      </c>
      <c r="J45">
        <v>24.434827</v>
      </c>
      <c r="K45">
        <v>0</v>
      </c>
      <c r="L45" t="s">
        <v>222</v>
      </c>
      <c r="N45">
        <v>3.48</v>
      </c>
      <c r="O45">
        <v>1.48</v>
      </c>
    </row>
    <row r="46" spans="1:15">
      <c r="A46" s="1" t="s">
        <v>59</v>
      </c>
      <c r="B46">
        <f>HYPERLINK("https://www.suredividend.com/sure-analysis-research-database/","CorePoint Lodging Inc")</f>
        <v>0</v>
      </c>
      <c r="C46" t="s">
        <v>221</v>
      </c>
      <c r="D46">
        <v>15.98</v>
      </c>
      <c r="E46">
        <v>0</v>
      </c>
      <c r="F46" t="s">
        <v>257</v>
      </c>
      <c r="G46" t="s">
        <v>222</v>
      </c>
      <c r="H46" t="s">
        <v>222</v>
      </c>
      <c r="I46">
        <v>0</v>
      </c>
      <c r="J46">
        <v>932.783205</v>
      </c>
      <c r="K46">
        <v>0</v>
      </c>
      <c r="L46" t="s">
        <v>222</v>
      </c>
      <c r="M46">
        <v>0.636231069279927</v>
      </c>
      <c r="N46">
        <v>18.15</v>
      </c>
      <c r="O46">
        <v>8.300000000000001</v>
      </c>
    </row>
    <row r="47" spans="1:15">
      <c r="A47" s="1" t="s">
        <v>60</v>
      </c>
      <c r="B47">
        <f>HYPERLINK("https://www.suredividend.com/sure-analysis-CPT/","Camden Property Trust")</f>
        <v>0</v>
      </c>
      <c r="C47" t="s">
        <v>221</v>
      </c>
      <c r="D47">
        <v>116.13</v>
      </c>
      <c r="E47">
        <v>0.03444415740979936</v>
      </c>
      <c r="F47" t="s">
        <v>241</v>
      </c>
      <c r="G47">
        <v>0.1325301204819276</v>
      </c>
      <c r="H47">
        <v>0.04070448378400493</v>
      </c>
      <c r="I47">
        <v>3.71628415587282</v>
      </c>
      <c r="J47">
        <v>12391.127671</v>
      </c>
      <c r="K47">
        <v>18.98665488565374</v>
      </c>
      <c r="L47">
        <v>0.6173229494805349</v>
      </c>
      <c r="N47">
        <v>171.71</v>
      </c>
      <c r="O47">
        <v>107.03</v>
      </c>
    </row>
    <row r="48" spans="1:15">
      <c r="A48" s="1" t="s">
        <v>61</v>
      </c>
      <c r="B48">
        <f>HYPERLINK("https://www.suredividend.com/sure-analysis-research-database/","Centerspace")</f>
        <v>0</v>
      </c>
      <c r="C48" t="s">
        <v>222</v>
      </c>
      <c r="D48">
        <v>63</v>
      </c>
      <c r="E48">
        <v>0.045570305714862</v>
      </c>
      <c r="F48" t="s">
        <v>258</v>
      </c>
      <c r="G48">
        <v>0.01388888888888884</v>
      </c>
      <c r="H48">
        <v>0.5982509233954636</v>
      </c>
      <c r="I48">
        <v>2.870929260036316</v>
      </c>
      <c r="J48">
        <v>946.657782</v>
      </c>
      <c r="K48" t="s">
        <v>222</v>
      </c>
      <c r="L48" t="s">
        <v>222</v>
      </c>
      <c r="N48">
        <v>104.43</v>
      </c>
      <c r="O48">
        <v>57.03</v>
      </c>
    </row>
    <row r="49" spans="1:15">
      <c r="A49" s="1" t="s">
        <v>62</v>
      </c>
      <c r="B49">
        <f>HYPERLINK("https://www.suredividend.com/sure-analysis-CTO/","CTO Realty Growth Inc")</f>
        <v>0</v>
      </c>
      <c r="C49" t="s">
        <v>221</v>
      </c>
      <c r="D49">
        <v>17.53</v>
      </c>
      <c r="E49">
        <v>0.08556759840273816</v>
      </c>
      <c r="F49" t="s">
        <v>233</v>
      </c>
      <c r="G49">
        <v>-0.62</v>
      </c>
      <c r="H49">
        <v>0.4465267498881476</v>
      </c>
      <c r="I49">
        <v>1.452278887509639</v>
      </c>
      <c r="J49">
        <v>403.4005</v>
      </c>
      <c r="K49" t="s">
        <v>222</v>
      </c>
      <c r="L49" t="s">
        <v>222</v>
      </c>
      <c r="N49">
        <v>22.2</v>
      </c>
      <c r="O49">
        <v>16.84</v>
      </c>
    </row>
    <row r="50" spans="1:15">
      <c r="A50" s="1" t="s">
        <v>63</v>
      </c>
      <c r="B50">
        <f>HYPERLINK("https://www.suredividend.com/sure-analysis-CTRE/","CareTrust REIT Inc")</f>
        <v>0</v>
      </c>
      <c r="C50" t="s">
        <v>221</v>
      </c>
      <c r="D50">
        <v>20.04</v>
      </c>
      <c r="E50">
        <v>0.05489021956087825</v>
      </c>
      <c r="F50" t="s">
        <v>239</v>
      </c>
      <c r="G50">
        <v>0.03773584905660377</v>
      </c>
      <c r="H50">
        <v>0.06051243834129849</v>
      </c>
      <c r="I50">
        <v>0.525868954851587</v>
      </c>
      <c r="J50">
        <v>1994.218957</v>
      </c>
      <c r="K50" t="s">
        <v>222</v>
      </c>
      <c r="L50" t="s">
        <v>222</v>
      </c>
      <c r="N50">
        <v>21.79</v>
      </c>
      <c r="O50">
        <v>14.98</v>
      </c>
    </row>
    <row r="51" spans="1:15">
      <c r="A51" s="1" t="s">
        <v>64</v>
      </c>
      <c r="B51">
        <f>HYPERLINK("https://www.suredividend.com/sure-analysis-research-database/","CatchMark Timber Trust Inc")</f>
        <v>0</v>
      </c>
      <c r="C51" t="s">
        <v>221</v>
      </c>
      <c r="D51">
        <v>10.37</v>
      </c>
      <c r="E51">
        <v>0</v>
      </c>
      <c r="F51" t="s">
        <v>259</v>
      </c>
      <c r="G51" t="s">
        <v>222</v>
      </c>
      <c r="H51" t="s">
        <v>222</v>
      </c>
      <c r="I51">
        <v>0.222892087137926</v>
      </c>
      <c r="J51">
        <v>510.983523</v>
      </c>
      <c r="K51">
        <v>0</v>
      </c>
      <c r="L51" t="s">
        <v>222</v>
      </c>
    </row>
    <row r="52" spans="1:15">
      <c r="A52" s="1" t="s">
        <v>65</v>
      </c>
      <c r="B52">
        <f>HYPERLINK("https://www.suredividend.com/sure-analysis-CUBE/","CubeSmart")</f>
        <v>0</v>
      </c>
      <c r="C52" t="s">
        <v>221</v>
      </c>
      <c r="D52">
        <v>48.65</v>
      </c>
      <c r="E52">
        <v>0.04028776978417267</v>
      </c>
      <c r="F52" t="s">
        <v>241</v>
      </c>
      <c r="G52">
        <v>0.1395348837209303</v>
      </c>
      <c r="H52">
        <v>0.1031002044005829</v>
      </c>
      <c r="I52">
        <v>1.751213120229793</v>
      </c>
      <c r="J52">
        <v>10928.319897</v>
      </c>
      <c r="K52">
        <v>37.52045366747578</v>
      </c>
      <c r="L52">
        <v>1.357529550565731</v>
      </c>
      <c r="N52">
        <v>53.17</v>
      </c>
      <c r="O52">
        <v>36.38</v>
      </c>
    </row>
    <row r="53" spans="1:15">
      <c r="A53" s="1" t="s">
        <v>66</v>
      </c>
      <c r="B53">
        <f>HYPERLINK("https://www.suredividend.com/sure-analysis-CUZ/","Cousins Properties Inc.")</f>
        <v>0</v>
      </c>
      <c r="C53" t="s">
        <v>221</v>
      </c>
      <c r="D53">
        <v>25.25</v>
      </c>
      <c r="E53">
        <v>0.0506930693069307</v>
      </c>
      <c r="F53" t="s">
        <v>239</v>
      </c>
      <c r="G53">
        <v>0.032258064516129</v>
      </c>
      <c r="H53">
        <v>0.375457970585092</v>
      </c>
      <c r="I53">
        <v>1.271413423532778</v>
      </c>
      <c r="J53">
        <v>3826.1678</v>
      </c>
      <c r="K53">
        <v>22.93961856612687</v>
      </c>
      <c r="L53">
        <v>1.145417498678178</v>
      </c>
      <c r="N53">
        <v>40.8</v>
      </c>
      <c r="O53">
        <v>21.72</v>
      </c>
    </row>
    <row r="54" spans="1:15">
      <c r="A54" s="1" t="s">
        <v>67</v>
      </c>
      <c r="B54">
        <f>HYPERLINK("https://www.suredividend.com/sure-analysis-research-database/","Columbia Property Trust Inc")</f>
        <v>0</v>
      </c>
      <c r="C54" t="s">
        <v>221</v>
      </c>
      <c r="D54">
        <v>19.28</v>
      </c>
      <c r="E54">
        <v>0.032276797496104</v>
      </c>
      <c r="F54" t="s">
        <v>260</v>
      </c>
      <c r="G54" t="s">
        <v>222</v>
      </c>
      <c r="H54" t="s">
        <v>222</v>
      </c>
      <c r="I54">
        <v>0.622296655724888</v>
      </c>
      <c r="J54">
        <v>2215.348812</v>
      </c>
      <c r="K54">
        <v>26.55815874267218</v>
      </c>
      <c r="L54">
        <v>0.8878536962831901</v>
      </c>
      <c r="M54">
        <v>0.424861045759279</v>
      </c>
      <c r="N54">
        <v>19.29</v>
      </c>
      <c r="O54">
        <v>12.71</v>
      </c>
    </row>
    <row r="55" spans="1:15">
      <c r="A55" s="1" t="s">
        <v>68</v>
      </c>
      <c r="B55">
        <f>HYPERLINK("https://www.suredividend.com/sure-analysis-research-database/","CoreCivic Inc")</f>
        <v>0</v>
      </c>
      <c r="C55" t="s">
        <v>221</v>
      </c>
      <c r="D55">
        <v>10.14</v>
      </c>
      <c r="E55">
        <v>0</v>
      </c>
      <c r="F55" t="s">
        <v>257</v>
      </c>
      <c r="G55" t="s">
        <v>222</v>
      </c>
      <c r="H55" t="s">
        <v>222</v>
      </c>
      <c r="I55">
        <v>0</v>
      </c>
      <c r="J55">
        <v>1156.568917</v>
      </c>
      <c r="K55">
        <v>9.455272376880314</v>
      </c>
      <c r="L55">
        <v>0</v>
      </c>
      <c r="N55">
        <v>14.24</v>
      </c>
      <c r="O55">
        <v>8.390000000000001</v>
      </c>
    </row>
    <row r="56" spans="1:15">
      <c r="A56" s="1" t="s">
        <v>69</v>
      </c>
      <c r="B56">
        <f>HYPERLINK("https://www.suredividend.com/sure-analysis-research-database/","DigitalBridge Group Inc")</f>
        <v>0</v>
      </c>
      <c r="C56" t="s">
        <v>222</v>
      </c>
      <c r="D56">
        <v>12.34</v>
      </c>
      <c r="E56">
        <v>0.001619968170748</v>
      </c>
      <c r="F56" t="s">
        <v>241</v>
      </c>
      <c r="G56" t="s">
        <v>222</v>
      </c>
      <c r="H56" t="s">
        <v>222</v>
      </c>
      <c r="I56">
        <v>0.01999040722704</v>
      </c>
      <c r="J56">
        <v>1972.632468</v>
      </c>
      <c r="K56" t="s">
        <v>222</v>
      </c>
      <c r="L56" t="s">
        <v>222</v>
      </c>
      <c r="N56">
        <v>30.61</v>
      </c>
      <c r="O56">
        <v>10.38</v>
      </c>
    </row>
    <row r="57" spans="1:15">
      <c r="A57" s="1" t="s">
        <v>70</v>
      </c>
      <c r="B57">
        <f>HYPERLINK("https://www.suredividend.com/sure-analysis-research-database/","Duck Creek Technologies Inc")</f>
        <v>0</v>
      </c>
      <c r="C57" t="s">
        <v>222</v>
      </c>
      <c r="D57">
        <v>18.91</v>
      </c>
      <c r="E57">
        <v>0</v>
      </c>
      <c r="F57" t="s">
        <v>261</v>
      </c>
      <c r="G57" t="s">
        <v>222</v>
      </c>
      <c r="H57" t="s">
        <v>222</v>
      </c>
      <c r="I57">
        <v>0</v>
      </c>
      <c r="J57">
        <v>2588.900761</v>
      </c>
      <c r="K57">
        <v>0</v>
      </c>
      <c r="L57" t="s">
        <v>222</v>
      </c>
      <c r="N57">
        <v>23.55</v>
      </c>
      <c r="O57">
        <v>10.04</v>
      </c>
    </row>
    <row r="58" spans="1:15">
      <c r="A58" s="1" t="s">
        <v>71</v>
      </c>
      <c r="B58">
        <f>HYPERLINK("https://www.suredividend.com/sure-analysis-DEA/","Easterly Government Properties Inc")</f>
        <v>0</v>
      </c>
      <c r="C58" t="s">
        <v>221</v>
      </c>
      <c r="D58">
        <v>15.14</v>
      </c>
      <c r="E58">
        <v>0.07001321003963012</v>
      </c>
      <c r="F58" t="s">
        <v>262</v>
      </c>
      <c r="G58">
        <v>0</v>
      </c>
      <c r="H58">
        <v>0.003816904892658401</v>
      </c>
      <c r="I58">
        <v>1.018071061638444</v>
      </c>
      <c r="J58">
        <v>1375.078691</v>
      </c>
      <c r="K58">
        <v>44.46064054578376</v>
      </c>
      <c r="L58">
        <v>2.993446226517036</v>
      </c>
      <c r="N58">
        <v>20.45</v>
      </c>
      <c r="O58">
        <v>13.49</v>
      </c>
    </row>
    <row r="59" spans="1:15">
      <c r="A59" s="1" t="s">
        <v>72</v>
      </c>
      <c r="B59">
        <f>HYPERLINK("https://www.suredividend.com/sure-analysis-DEI/","Douglas Emmett Inc")</f>
        <v>0</v>
      </c>
      <c r="C59" t="s">
        <v>221</v>
      </c>
      <c r="D59">
        <v>14.28</v>
      </c>
      <c r="E59">
        <v>0.05322128851540617</v>
      </c>
      <c r="F59" t="s">
        <v>234</v>
      </c>
      <c r="G59">
        <v>-0.3214285714285715</v>
      </c>
      <c r="H59">
        <v>-0.05340824260701438</v>
      </c>
      <c r="I59">
        <v>1.007928365521907</v>
      </c>
      <c r="J59">
        <v>2510.562259</v>
      </c>
      <c r="K59">
        <v>26.08837154572756</v>
      </c>
      <c r="L59">
        <v>1.840965051181565</v>
      </c>
      <c r="N59">
        <v>33.17</v>
      </c>
      <c r="O59">
        <v>13.77</v>
      </c>
    </row>
    <row r="60" spans="1:15">
      <c r="A60" s="1" t="s">
        <v>73</v>
      </c>
      <c r="B60">
        <f>HYPERLINK("https://www.suredividend.com/sure-analysis-DHC/","Diversified Healthcare Trust")</f>
        <v>0</v>
      </c>
      <c r="C60" t="s">
        <v>221</v>
      </c>
      <c r="D60">
        <v>1.65</v>
      </c>
      <c r="E60">
        <v>0.023847705213527</v>
      </c>
      <c r="F60" t="s">
        <v>263</v>
      </c>
      <c r="G60">
        <v>0</v>
      </c>
      <c r="H60">
        <v>-0.5193963347123083</v>
      </c>
      <c r="I60">
        <v>0.03934871360232</v>
      </c>
      <c r="J60">
        <v>395.479752</v>
      </c>
      <c r="K60" t="s">
        <v>222</v>
      </c>
      <c r="L60" t="s">
        <v>222</v>
      </c>
      <c r="N60">
        <v>3.17</v>
      </c>
      <c r="O60">
        <v>0.6016</v>
      </c>
    </row>
    <row r="61" spans="1:15">
      <c r="A61" s="1" t="s">
        <v>74</v>
      </c>
      <c r="B61">
        <f>HYPERLINK("https://www.suredividend.com/sure-analysis-DLR/","Digital Realty Trust Inc")</f>
        <v>0</v>
      </c>
      <c r="C61" t="s">
        <v>221</v>
      </c>
      <c r="D61">
        <v>106</v>
      </c>
      <c r="E61">
        <v>0.04603773584905661</v>
      </c>
      <c r="F61" t="s">
        <v>233</v>
      </c>
      <c r="G61">
        <v>0.05172413793103448</v>
      </c>
      <c r="H61">
        <v>0.03850284678617966</v>
      </c>
      <c r="I61">
        <v>4.80384910607919</v>
      </c>
      <c r="J61">
        <v>30862.658112</v>
      </c>
      <c r="K61">
        <v>91.59145925925928</v>
      </c>
      <c r="L61">
        <v>4.251193899185124</v>
      </c>
      <c r="N61">
        <v>148.83</v>
      </c>
      <c r="O61">
        <v>84.81999999999999</v>
      </c>
    </row>
    <row r="62" spans="1:15">
      <c r="A62" s="1" t="s">
        <v>75</v>
      </c>
      <c r="B62">
        <f>HYPERLINK("https://www.suredividend.com/sure-analysis-DOC/","Physicians Realty Trust")</f>
        <v>0</v>
      </c>
      <c r="C62" t="s">
        <v>221</v>
      </c>
      <c r="D62">
        <v>14.86</v>
      </c>
      <c r="E62">
        <v>0.06191117092866757</v>
      </c>
      <c r="F62" t="s">
        <v>264</v>
      </c>
      <c r="G62">
        <v>0</v>
      </c>
      <c r="H62">
        <v>0</v>
      </c>
      <c r="I62">
        <v>0.909980112426075</v>
      </c>
      <c r="J62">
        <v>3535.282239</v>
      </c>
      <c r="K62">
        <v>33.87388841845045</v>
      </c>
      <c r="L62">
        <v>2.089026888030475</v>
      </c>
      <c r="N62">
        <v>18.29</v>
      </c>
      <c r="O62">
        <v>13.42</v>
      </c>
    </row>
    <row r="63" spans="1:15">
      <c r="A63" s="1" t="s">
        <v>76</v>
      </c>
      <c r="B63">
        <f>HYPERLINK("https://www.suredividend.com/sure-analysis-DRE/","Duke Realty Corp")</f>
        <v>0</v>
      </c>
      <c r="C63" t="s">
        <v>221</v>
      </c>
      <c r="D63">
        <v>48.2</v>
      </c>
      <c r="E63">
        <v>0.023062576092641</v>
      </c>
      <c r="F63" t="s">
        <v>232</v>
      </c>
      <c r="G63" t="s">
        <v>222</v>
      </c>
      <c r="H63" t="s">
        <v>222</v>
      </c>
      <c r="I63">
        <v>1.111616167665321</v>
      </c>
      <c r="J63">
        <v>18556.648911</v>
      </c>
      <c r="K63">
        <v>19.5796669285498</v>
      </c>
      <c r="L63">
        <v>0.4555803965841479</v>
      </c>
      <c r="M63">
        <v>0.7911466839138791</v>
      </c>
      <c r="N63">
        <v>65.34999999999999</v>
      </c>
      <c r="O63">
        <v>46.65</v>
      </c>
    </row>
    <row r="64" spans="1:15">
      <c r="A64" s="1" t="s">
        <v>77</v>
      </c>
      <c r="B64">
        <f>HYPERLINK("https://www.suredividend.com/sure-analysis-research-database/","Diamondrock Hospitality Co.")</f>
        <v>0</v>
      </c>
      <c r="C64" t="s">
        <v>221</v>
      </c>
      <c r="D64">
        <v>8.800000000000001</v>
      </c>
      <c r="E64">
        <v>0.006805414735013</v>
      </c>
      <c r="F64" t="s">
        <v>265</v>
      </c>
      <c r="G64" t="s">
        <v>222</v>
      </c>
      <c r="H64" t="s">
        <v>222</v>
      </c>
      <c r="I64">
        <v>0.05988764966811801</v>
      </c>
      <c r="J64">
        <v>1844.06405</v>
      </c>
      <c r="K64">
        <v>18.53125835736753</v>
      </c>
      <c r="L64">
        <v>0.1282940224252742</v>
      </c>
      <c r="N64">
        <v>11.06</v>
      </c>
      <c r="O64">
        <v>7.15</v>
      </c>
    </row>
    <row r="65" spans="1:15">
      <c r="A65" s="1" t="s">
        <v>78</v>
      </c>
      <c r="B65">
        <f>HYPERLINK("https://www.suredividend.com/sure-analysis-DX/","Dynex Capital, Inc.")</f>
        <v>0</v>
      </c>
      <c r="C65" t="s">
        <v>221</v>
      </c>
      <c r="D65">
        <v>13.08</v>
      </c>
      <c r="E65">
        <v>0.1192660550458716</v>
      </c>
      <c r="F65" t="s">
        <v>249</v>
      </c>
      <c r="G65">
        <v>0</v>
      </c>
      <c r="H65">
        <v>0</v>
      </c>
      <c r="I65">
        <v>1.482078142901277</v>
      </c>
      <c r="J65">
        <v>704.179707</v>
      </c>
      <c r="K65">
        <v>5.198164176662951</v>
      </c>
      <c r="L65">
        <v>0.4675325371928319</v>
      </c>
      <c r="N65">
        <v>15.96</v>
      </c>
      <c r="O65">
        <v>10.2</v>
      </c>
    </row>
    <row r="66" spans="1:15">
      <c r="A66" s="1" t="s">
        <v>79</v>
      </c>
      <c r="B66">
        <f>HYPERLINK("https://www.suredividend.com/sure-analysis-EARN/","Ellington Residential Mortgage REIT")</f>
        <v>0</v>
      </c>
      <c r="C66" t="s">
        <v>221</v>
      </c>
      <c r="D66">
        <v>7.54</v>
      </c>
      <c r="E66">
        <v>0.1273209549071618</v>
      </c>
      <c r="F66" t="s">
        <v>266</v>
      </c>
      <c r="G66">
        <v>0</v>
      </c>
      <c r="H66">
        <v>-0.2216294584488292</v>
      </c>
      <c r="I66">
        <v>0.9414253256431061</v>
      </c>
      <c r="J66">
        <v>98.61863099999999</v>
      </c>
      <c r="K66">
        <v>0</v>
      </c>
      <c r="L66" t="s">
        <v>222</v>
      </c>
      <c r="N66">
        <v>9.130000000000001</v>
      </c>
      <c r="O66">
        <v>5.4</v>
      </c>
    </row>
    <row r="67" spans="1:15">
      <c r="A67" s="1" t="s">
        <v>80</v>
      </c>
      <c r="B67">
        <f>HYPERLINK("https://www.suredividend.com/sure-analysis-research-database/","Endeavor Group Holdings Inc")</f>
        <v>0</v>
      </c>
      <c r="C67" t="s">
        <v>222</v>
      </c>
      <c r="D67">
        <v>24.04</v>
      </c>
      <c r="E67">
        <v>0</v>
      </c>
      <c r="G67" t="s">
        <v>222</v>
      </c>
      <c r="H67" t="s">
        <v>222</v>
      </c>
      <c r="I67">
        <v>0</v>
      </c>
      <c r="J67">
        <v>5474.180974</v>
      </c>
      <c r="K67">
        <v>42.39180514818056</v>
      </c>
      <c r="L67">
        <v>0</v>
      </c>
      <c r="N67">
        <v>31.32</v>
      </c>
      <c r="O67">
        <v>17.42</v>
      </c>
    </row>
    <row r="68" spans="1:15">
      <c r="A68" s="1" t="s">
        <v>81</v>
      </c>
      <c r="B68">
        <f>HYPERLINK("https://www.suredividend.com/sure-analysis-EGP/","Eastgroup Properties, Inc.")</f>
        <v>0</v>
      </c>
      <c r="C68" t="s">
        <v>221</v>
      </c>
      <c r="D68">
        <v>167.39</v>
      </c>
      <c r="E68">
        <v>0.02987036262620229</v>
      </c>
      <c r="F68" t="s">
        <v>239</v>
      </c>
      <c r="G68">
        <v>0.1363636363636362</v>
      </c>
      <c r="H68">
        <v>0.1432626298183159</v>
      </c>
      <c r="I68">
        <v>4.644047232519034</v>
      </c>
      <c r="J68">
        <v>7290.562646</v>
      </c>
      <c r="K68">
        <v>39.15825722411403</v>
      </c>
      <c r="L68">
        <v>1.065148447825466</v>
      </c>
      <c r="N68">
        <v>212.25</v>
      </c>
      <c r="O68">
        <v>136.29</v>
      </c>
    </row>
    <row r="69" spans="1:15">
      <c r="A69" s="1" t="s">
        <v>82</v>
      </c>
      <c r="B69">
        <f>HYPERLINK("https://www.suredividend.com/sure-analysis-ELS/","Equity Lifestyle Properties Inc.")</f>
        <v>0</v>
      </c>
      <c r="C69" t="s">
        <v>221</v>
      </c>
      <c r="D69">
        <v>68.06999999999999</v>
      </c>
      <c r="E69">
        <v>0.02629645952695755</v>
      </c>
      <c r="F69" t="s">
        <v>234</v>
      </c>
      <c r="G69">
        <v>0.1310344827586207</v>
      </c>
      <c r="H69">
        <v>-0.05705962151273158</v>
      </c>
      <c r="I69">
        <v>1.624637017910494</v>
      </c>
      <c r="J69">
        <v>12673.199221</v>
      </c>
      <c r="K69">
        <v>44.52814269490638</v>
      </c>
      <c r="L69">
        <v>1.112765080760612</v>
      </c>
      <c r="N69">
        <v>82.26000000000001</v>
      </c>
      <c r="O69">
        <v>56.55</v>
      </c>
    </row>
    <row r="70" spans="1:15">
      <c r="A70" s="1" t="s">
        <v>83</v>
      </c>
      <c r="B70">
        <f>HYPERLINK("https://www.suredividend.com/sure-analysis-EPR/","EPR Properties")</f>
        <v>0</v>
      </c>
      <c r="C70" t="s">
        <v>221</v>
      </c>
      <c r="D70">
        <v>41.28</v>
      </c>
      <c r="E70">
        <v>0.07994186046511627</v>
      </c>
      <c r="F70" t="s">
        <v>238</v>
      </c>
      <c r="G70">
        <v>0</v>
      </c>
      <c r="H70">
        <v>0.01924487649145656</v>
      </c>
      <c r="I70">
        <v>3.200063165756614</v>
      </c>
      <c r="J70">
        <v>3081.530759</v>
      </c>
      <c r="K70">
        <v>20.26149833721266</v>
      </c>
      <c r="L70">
        <v>1.576385795939219</v>
      </c>
      <c r="M70">
        <v>0.8895886284518371</v>
      </c>
      <c r="N70">
        <v>53.64</v>
      </c>
      <c r="O70">
        <v>33.63</v>
      </c>
    </row>
    <row r="71" spans="1:15">
      <c r="A71" s="1" t="s">
        <v>84</v>
      </c>
      <c r="B71">
        <f>HYPERLINK("https://www.suredividend.com/sure-analysis-EPRT/","Essential Properties Realty Trust Inc")</f>
        <v>0</v>
      </c>
      <c r="C71" t="s">
        <v>221</v>
      </c>
      <c r="D71">
        <v>26.19</v>
      </c>
      <c r="E71">
        <v>0.04200076365024819</v>
      </c>
      <c r="F71" t="s">
        <v>239</v>
      </c>
      <c r="G71" t="s">
        <v>222</v>
      </c>
      <c r="H71" t="s">
        <v>222</v>
      </c>
      <c r="I71">
        <v>1.055374853874855</v>
      </c>
      <c r="J71">
        <v>3780.549678</v>
      </c>
      <c r="K71">
        <v>0</v>
      </c>
      <c r="L71" t="s">
        <v>222</v>
      </c>
      <c r="N71">
        <v>26.43</v>
      </c>
      <c r="O71">
        <v>18.65</v>
      </c>
    </row>
    <row r="72" spans="1:15">
      <c r="A72" s="1" t="s">
        <v>85</v>
      </c>
      <c r="B72">
        <f>HYPERLINK("https://www.suredividend.com/sure-analysis-research-database/","Equity Commonwealth")</f>
        <v>0</v>
      </c>
      <c r="C72" t="s">
        <v>221</v>
      </c>
      <c r="D72">
        <v>20.6</v>
      </c>
      <c r="E72">
        <v>0</v>
      </c>
      <c r="F72" t="s">
        <v>228</v>
      </c>
      <c r="G72" t="s">
        <v>222</v>
      </c>
      <c r="H72" t="s">
        <v>222</v>
      </c>
      <c r="I72">
        <v>0</v>
      </c>
      <c r="J72">
        <v>2256.957548</v>
      </c>
      <c r="K72">
        <v>77.0950485943638</v>
      </c>
      <c r="L72">
        <v>0</v>
      </c>
      <c r="N72">
        <v>23.14</v>
      </c>
      <c r="O72">
        <v>19.96</v>
      </c>
    </row>
    <row r="73" spans="1:15">
      <c r="A73" s="1" t="s">
        <v>86</v>
      </c>
      <c r="B73">
        <f>HYPERLINK("https://www.suredividend.com/sure-analysis-EQIX/","Equinix Inc")</f>
        <v>0</v>
      </c>
      <c r="C73" t="s">
        <v>221</v>
      </c>
      <c r="D73">
        <v>705.41</v>
      </c>
      <c r="E73">
        <v>0.01933627252236288</v>
      </c>
      <c r="F73" t="s">
        <v>267</v>
      </c>
      <c r="G73" t="s">
        <v>222</v>
      </c>
      <c r="H73" t="s">
        <v>222</v>
      </c>
      <c r="I73">
        <v>9.256539447060639</v>
      </c>
      <c r="J73">
        <v>65450.901111</v>
      </c>
      <c r="K73">
        <v>92.92449170673464</v>
      </c>
      <c r="L73">
        <v>1.206849993097867</v>
      </c>
      <c r="N73">
        <v>765.54</v>
      </c>
      <c r="O73">
        <v>492.49</v>
      </c>
    </row>
    <row r="74" spans="1:15">
      <c r="A74" s="1" t="s">
        <v>87</v>
      </c>
      <c r="B74">
        <f>HYPERLINK("https://www.suredividend.com/sure-analysis-EQR/","Equity Residential Properties Trust")</f>
        <v>0</v>
      </c>
      <c r="C74" t="s">
        <v>221</v>
      </c>
      <c r="D74">
        <v>62.57</v>
      </c>
      <c r="E74">
        <v>0.03995525011986575</v>
      </c>
      <c r="F74" t="s">
        <v>239</v>
      </c>
      <c r="G74">
        <v>0.03734439834024883</v>
      </c>
      <c r="H74">
        <v>0.02966808427901979</v>
      </c>
      <c r="I74">
        <v>3.088914350443429</v>
      </c>
      <c r="J74">
        <v>23689.169938</v>
      </c>
      <c r="K74">
        <v>30.61324251717128</v>
      </c>
      <c r="L74">
        <v>1.552218266554487</v>
      </c>
      <c r="N74">
        <v>91.69</v>
      </c>
      <c r="O74">
        <v>57.38</v>
      </c>
    </row>
    <row r="75" spans="1:15">
      <c r="A75" s="1" t="s">
        <v>88</v>
      </c>
      <c r="B75">
        <f>HYPERLINK("https://www.suredividend.com/sure-analysis-ESRT/","Empire State Realty Trust Inc")</f>
        <v>0</v>
      </c>
      <c r="C75" t="s">
        <v>221</v>
      </c>
      <c r="D75">
        <v>7.74</v>
      </c>
      <c r="E75">
        <v>0.01808785529715762</v>
      </c>
      <c r="F75" t="s">
        <v>268</v>
      </c>
      <c r="G75" t="s">
        <v>222</v>
      </c>
      <c r="H75" t="s">
        <v>222</v>
      </c>
      <c r="I75">
        <v>0.138950818002394</v>
      </c>
      <c r="J75">
        <v>1243.973388</v>
      </c>
      <c r="K75">
        <v>34.13570573075023</v>
      </c>
      <c r="L75">
        <v>1.029265318536252</v>
      </c>
      <c r="N75">
        <v>9.9</v>
      </c>
      <c r="O75">
        <v>6.21</v>
      </c>
    </row>
    <row r="76" spans="1:15">
      <c r="A76" s="1" t="s">
        <v>89</v>
      </c>
      <c r="B76">
        <f>HYPERLINK("https://www.suredividend.com/sure-analysis-ESS/","Essex Property Trust, Inc.")</f>
        <v>0</v>
      </c>
      <c r="C76" t="s">
        <v>221</v>
      </c>
      <c r="D76">
        <v>232.18</v>
      </c>
      <c r="E76">
        <v>0.03979670944956499</v>
      </c>
      <c r="F76" t="s">
        <v>234</v>
      </c>
      <c r="G76">
        <v>0.05263157894736858</v>
      </c>
      <c r="H76">
        <v>0.03414621632574555</v>
      </c>
      <c r="I76">
        <v>8.675102264251006</v>
      </c>
      <c r="J76">
        <v>14979.864002</v>
      </c>
      <c r="K76">
        <v>36.68702840199356</v>
      </c>
      <c r="L76">
        <v>1.383588877870974</v>
      </c>
      <c r="N76">
        <v>353.43</v>
      </c>
      <c r="O76">
        <v>203.13</v>
      </c>
    </row>
    <row r="77" spans="1:15">
      <c r="A77" s="1" t="s">
        <v>90</v>
      </c>
      <c r="B77">
        <f>HYPERLINK("https://www.suredividend.com/sure-analysis-EXR/","Extra Space Storage Inc.")</f>
        <v>0</v>
      </c>
      <c r="C77" t="s">
        <v>221</v>
      </c>
      <c r="D77">
        <v>169.11</v>
      </c>
      <c r="E77">
        <v>0.03831825439063331</v>
      </c>
      <c r="F77" t="s">
        <v>233</v>
      </c>
      <c r="G77">
        <v>0.2</v>
      </c>
      <c r="H77">
        <v>0.1397230490720158</v>
      </c>
      <c r="I77">
        <v>5.920659057210023</v>
      </c>
      <c r="J77">
        <v>22827.319269</v>
      </c>
      <c r="K77">
        <v>26.55923739259581</v>
      </c>
      <c r="L77">
        <v>0.9753968792767748</v>
      </c>
      <c r="N77">
        <v>216.5</v>
      </c>
      <c r="O77">
        <v>139.97</v>
      </c>
    </row>
    <row r="78" spans="1:15">
      <c r="A78" s="1" t="s">
        <v>91</v>
      </c>
      <c r="B78">
        <f>HYPERLINK("https://www.suredividend.com/sure-analysis-FCPT/","Four Corners Property Trust Inc")</f>
        <v>0</v>
      </c>
      <c r="C78" t="s">
        <v>221</v>
      </c>
      <c r="D78">
        <v>27.65</v>
      </c>
      <c r="E78">
        <v>0.0491862567811935</v>
      </c>
      <c r="F78" t="s">
        <v>239</v>
      </c>
      <c r="G78">
        <v>0.02255639097744355</v>
      </c>
      <c r="H78">
        <v>0.0433481363609951</v>
      </c>
      <c r="I78">
        <v>1.311753562262501</v>
      </c>
      <c r="J78">
        <v>2380.350343</v>
      </c>
      <c r="K78">
        <v>24.3459307674999</v>
      </c>
      <c r="L78">
        <v>1.093127968552084</v>
      </c>
      <c r="N78">
        <v>29.3</v>
      </c>
      <c r="O78">
        <v>22.38</v>
      </c>
    </row>
    <row r="79" spans="1:15">
      <c r="A79" s="1" t="s">
        <v>92</v>
      </c>
      <c r="B79">
        <f>HYPERLINK("https://www.suredividend.com/sure-analysis-research-database/","Farmland Partners Inc")</f>
        <v>0</v>
      </c>
      <c r="C79" t="s">
        <v>221</v>
      </c>
      <c r="D79">
        <v>10.91</v>
      </c>
      <c r="E79">
        <v>0.020940391322834</v>
      </c>
      <c r="F79" t="s">
        <v>241</v>
      </c>
      <c r="G79">
        <v>0.2</v>
      </c>
      <c r="H79">
        <v>-0.1399410628175578</v>
      </c>
      <c r="I79">
        <v>0.228459669332124</v>
      </c>
      <c r="J79">
        <v>592.8514730000001</v>
      </c>
      <c r="K79">
        <v>0</v>
      </c>
      <c r="L79" t="s">
        <v>222</v>
      </c>
      <c r="N79">
        <v>16.21</v>
      </c>
      <c r="O79">
        <v>10.26</v>
      </c>
    </row>
    <row r="80" spans="1:15">
      <c r="A80" s="1" t="s">
        <v>93</v>
      </c>
      <c r="B80">
        <f>HYPERLINK("https://www.suredividend.com/sure-analysis-FR/","First Industrial Realty Trust, Inc.")</f>
        <v>0</v>
      </c>
      <c r="C80" t="s">
        <v>221</v>
      </c>
      <c r="D80">
        <v>54.3</v>
      </c>
      <c r="E80">
        <v>0.02357274401473297</v>
      </c>
      <c r="F80" t="s">
        <v>241</v>
      </c>
      <c r="G80">
        <v>0.09259259259259256</v>
      </c>
      <c r="H80">
        <v>0.06285140490286234</v>
      </c>
      <c r="I80">
        <v>1.168966195266162</v>
      </c>
      <c r="J80">
        <v>7179.077228</v>
      </c>
      <c r="K80">
        <v>20.00935718812886</v>
      </c>
      <c r="L80">
        <v>0.4297669835537361</v>
      </c>
      <c r="N80">
        <v>64.69</v>
      </c>
      <c r="O80">
        <v>42.64</v>
      </c>
    </row>
    <row r="81" spans="1:15">
      <c r="A81" s="1" t="s">
        <v>94</v>
      </c>
      <c r="B81">
        <f>HYPERLINK("https://www.suredividend.com/sure-analysis-research-database/","First Real Estate Investment Trust of New Jersey Inc.")</f>
        <v>0</v>
      </c>
      <c r="C81" t="s">
        <v>221</v>
      </c>
      <c r="D81">
        <v>15.11</v>
      </c>
      <c r="E81">
        <v>0</v>
      </c>
      <c r="F81" t="s">
        <v>238</v>
      </c>
      <c r="G81" t="s">
        <v>222</v>
      </c>
      <c r="H81" t="s">
        <v>222</v>
      </c>
      <c r="I81">
        <v>1.650000002235174</v>
      </c>
      <c r="J81">
        <v>112.354228</v>
      </c>
      <c r="K81">
        <v>0</v>
      </c>
      <c r="L81" t="s">
        <v>222</v>
      </c>
      <c r="N81">
        <v>28</v>
      </c>
      <c r="O81">
        <v>14.12</v>
      </c>
    </row>
    <row r="82" spans="1:15">
      <c r="A82" s="1" t="s">
        <v>95</v>
      </c>
      <c r="B82">
        <f>HYPERLINK("https://www.suredividend.com/sure-analysis-FRT/","Federal Realty Investment Trust.")</f>
        <v>0</v>
      </c>
      <c r="C82" t="s">
        <v>221</v>
      </c>
      <c r="D82">
        <v>107.25</v>
      </c>
      <c r="E82">
        <v>0.04027972027972028</v>
      </c>
      <c r="F82" t="s">
        <v>241</v>
      </c>
      <c r="G82">
        <v>0.009345794392523477</v>
      </c>
      <c r="H82">
        <v>0.01551127839748156</v>
      </c>
      <c r="I82">
        <v>4.242230857101854</v>
      </c>
      <c r="J82">
        <v>8725.128554999999</v>
      </c>
      <c r="K82">
        <v>0</v>
      </c>
      <c r="L82" t="s">
        <v>222</v>
      </c>
      <c r="N82">
        <v>125.35</v>
      </c>
      <c r="O82">
        <v>85.52</v>
      </c>
    </row>
    <row r="83" spans="1:15">
      <c r="A83" s="1" t="s">
        <v>96</v>
      </c>
      <c r="B83">
        <f>HYPERLINK("https://www.suredividend.com/sure-analysis-research-database/","Franklin Street Properties Corp.")</f>
        <v>0</v>
      </c>
      <c r="C83" t="s">
        <v>221</v>
      </c>
      <c r="D83">
        <v>2.42</v>
      </c>
      <c r="E83">
        <v>0.049167813726552</v>
      </c>
      <c r="F83" t="s">
        <v>263</v>
      </c>
      <c r="G83">
        <v>-0.8888888888888888</v>
      </c>
      <c r="H83">
        <v>-0.3556059850227458</v>
      </c>
      <c r="I83">
        <v>0.118986109218256</v>
      </c>
      <c r="J83">
        <v>249.830912</v>
      </c>
      <c r="K83">
        <v>0</v>
      </c>
      <c r="L83" t="s">
        <v>222</v>
      </c>
      <c r="N83">
        <v>5.98</v>
      </c>
      <c r="O83">
        <v>2.33</v>
      </c>
    </row>
    <row r="84" spans="1:15">
      <c r="A84" s="1" t="s">
        <v>97</v>
      </c>
      <c r="B84">
        <f>HYPERLINK("https://www.suredividend.com/sure-analysis-research-database/","Geo Group, Inc.")</f>
        <v>0</v>
      </c>
      <c r="C84" t="s">
        <v>221</v>
      </c>
      <c r="D84">
        <v>9.1</v>
      </c>
      <c r="E84">
        <v>0</v>
      </c>
      <c r="F84" t="s">
        <v>269</v>
      </c>
      <c r="G84" t="s">
        <v>222</v>
      </c>
      <c r="H84" t="s">
        <v>222</v>
      </c>
      <c r="I84">
        <v>0</v>
      </c>
      <c r="J84">
        <v>1129.434706</v>
      </c>
      <c r="K84">
        <v>7.927693475682087</v>
      </c>
      <c r="L84">
        <v>0</v>
      </c>
      <c r="N84">
        <v>12.44</v>
      </c>
      <c r="O84">
        <v>5.21</v>
      </c>
    </row>
    <row r="85" spans="1:15">
      <c r="A85" s="1" t="s">
        <v>98</v>
      </c>
      <c r="B85">
        <f>HYPERLINK("https://www.suredividend.com/sure-analysis-GLPI/","Gaming and Leisure Properties Inc")</f>
        <v>0</v>
      </c>
      <c r="C85" t="s">
        <v>221</v>
      </c>
      <c r="D85">
        <v>54.92</v>
      </c>
      <c r="E85">
        <v>0.05243991260014566</v>
      </c>
      <c r="F85" t="s">
        <v>270</v>
      </c>
      <c r="G85">
        <v>1.9375</v>
      </c>
      <c r="H85">
        <v>0.02275053066212362</v>
      </c>
      <c r="I85">
        <v>2.746654270097502</v>
      </c>
      <c r="J85">
        <v>14408.507877</v>
      </c>
      <c r="K85">
        <v>21.05826608192383</v>
      </c>
      <c r="L85">
        <v>1.017279359295371</v>
      </c>
      <c r="N85">
        <v>54.99</v>
      </c>
      <c r="O85">
        <v>40.2</v>
      </c>
    </row>
    <row r="86" spans="1:15">
      <c r="A86" s="1" t="s">
        <v>99</v>
      </c>
      <c r="B86">
        <f>HYPERLINK("https://www.suredividend.com/sure-analysis-GMRE/","Global Medical REIT Inc")</f>
        <v>0</v>
      </c>
      <c r="C86" t="s">
        <v>221</v>
      </c>
      <c r="D86">
        <v>10.12</v>
      </c>
      <c r="E86">
        <v>0.08300395256916997</v>
      </c>
      <c r="F86" t="s">
        <v>252</v>
      </c>
      <c r="G86">
        <v>0.02439024390243882</v>
      </c>
      <c r="H86">
        <v>0.009805797673485328</v>
      </c>
      <c r="I86">
        <v>0.813720815215155</v>
      </c>
      <c r="J86">
        <v>663.120266</v>
      </c>
      <c r="K86">
        <v>0</v>
      </c>
      <c r="L86" t="s">
        <v>222</v>
      </c>
      <c r="N86">
        <v>15.47</v>
      </c>
      <c r="O86">
        <v>6.86</v>
      </c>
    </row>
    <row r="87" spans="1:15">
      <c r="A87" s="1" t="s">
        <v>100</v>
      </c>
      <c r="B87">
        <f>HYPERLINK("https://www.suredividend.com/sure-analysis-GNL/","Global Net Lease Inc")</f>
        <v>0</v>
      </c>
      <c r="C87" t="s">
        <v>221</v>
      </c>
      <c r="D87">
        <v>14.46</v>
      </c>
      <c r="E87">
        <v>0.1106500691562932</v>
      </c>
      <c r="F87" t="s">
        <v>245</v>
      </c>
      <c r="G87">
        <v>0</v>
      </c>
      <c r="H87">
        <v>0.1764468921689097</v>
      </c>
      <c r="I87">
        <v>1.526321816833983</v>
      </c>
      <c r="J87">
        <v>1500.880963</v>
      </c>
      <c r="K87">
        <v>0</v>
      </c>
      <c r="L87" t="s">
        <v>222</v>
      </c>
      <c r="N87">
        <v>15.28</v>
      </c>
      <c r="O87">
        <v>9.52</v>
      </c>
    </row>
    <row r="88" spans="1:15">
      <c r="A88" s="1" t="s">
        <v>101</v>
      </c>
      <c r="B88">
        <f>HYPERLINK("https://www.suredividend.com/sure-analysis-GOOD/","Gladstone Commercial Corp")</f>
        <v>0</v>
      </c>
      <c r="C88" t="s">
        <v>221</v>
      </c>
      <c r="D88">
        <v>13.77</v>
      </c>
      <c r="E88">
        <v>0.1089324618736384</v>
      </c>
      <c r="F88" t="s">
        <v>233</v>
      </c>
      <c r="G88">
        <v>-0.2025518341307815</v>
      </c>
      <c r="H88">
        <v>-0.043876859697488</v>
      </c>
      <c r="I88">
        <v>1.403644563131109</v>
      </c>
      <c r="J88">
        <v>550.624405</v>
      </c>
      <c r="K88" t="s">
        <v>222</v>
      </c>
      <c r="L88" t="s">
        <v>222</v>
      </c>
      <c r="N88">
        <v>21.96</v>
      </c>
      <c r="O88">
        <v>12.87</v>
      </c>
    </row>
    <row r="89" spans="1:15">
      <c r="A89" s="1" t="s">
        <v>102</v>
      </c>
      <c r="B89">
        <f>HYPERLINK("https://www.suredividend.com/sure-analysis-research-database/","Getty Realty Corp.")</f>
        <v>0</v>
      </c>
      <c r="C89" t="s">
        <v>221</v>
      </c>
      <c r="D89">
        <v>34.93</v>
      </c>
      <c r="E89">
        <v>0.046579872050344</v>
      </c>
      <c r="F89" t="s">
        <v>229</v>
      </c>
      <c r="G89">
        <v>0.04878048780487787</v>
      </c>
      <c r="H89">
        <v>0.06087373042094901</v>
      </c>
      <c r="I89">
        <v>1.627034930718542</v>
      </c>
      <c r="J89">
        <v>1632.552646</v>
      </c>
      <c r="K89">
        <v>18.56439215840346</v>
      </c>
      <c r="L89">
        <v>0.8654441120843308</v>
      </c>
      <c r="N89">
        <v>36.49</v>
      </c>
      <c r="O89">
        <v>23.63</v>
      </c>
    </row>
    <row r="90" spans="1:15">
      <c r="A90" s="1" t="s">
        <v>103</v>
      </c>
      <c r="B90">
        <f>HYPERLINK("https://www.suredividend.com/sure-analysis-HASI/","Hannon Armstrong Sustainable Infrastructure capital Inc")</f>
        <v>0</v>
      </c>
      <c r="C90" t="s">
        <v>221</v>
      </c>
      <c r="D90">
        <v>31.18</v>
      </c>
      <c r="E90">
        <v>0.05067350865939705</v>
      </c>
      <c r="F90" t="s">
        <v>271</v>
      </c>
      <c r="G90">
        <v>0.0714285714285714</v>
      </c>
      <c r="H90">
        <v>0.02589630491023409</v>
      </c>
      <c r="I90">
        <v>1.473141265730393</v>
      </c>
      <c r="J90">
        <v>2837.710414</v>
      </c>
      <c r="K90">
        <v>68.37526901016818</v>
      </c>
      <c r="L90">
        <v>3.216465645699548</v>
      </c>
      <c r="N90">
        <v>49.53</v>
      </c>
      <c r="O90">
        <v>21.29</v>
      </c>
    </row>
    <row r="91" spans="1:15">
      <c r="A91" s="1" t="s">
        <v>104</v>
      </c>
      <c r="B91">
        <f>HYPERLINK("https://www.suredividend.com/sure-analysis-research-database/","Howard Hughes Corporation")</f>
        <v>0</v>
      </c>
      <c r="C91" t="s">
        <v>221</v>
      </c>
      <c r="D91">
        <v>84.59</v>
      </c>
      <c r="E91">
        <v>0</v>
      </c>
      <c r="G91" t="s">
        <v>222</v>
      </c>
      <c r="H91" t="s">
        <v>222</v>
      </c>
      <c r="I91">
        <v>0</v>
      </c>
      <c r="J91">
        <v>4212.739168</v>
      </c>
      <c r="K91">
        <v>22.82919135450028</v>
      </c>
      <c r="L91">
        <v>0</v>
      </c>
      <c r="N91">
        <v>105.51</v>
      </c>
      <c r="O91">
        <v>50.9</v>
      </c>
    </row>
    <row r="92" spans="1:15">
      <c r="A92" s="1" t="s">
        <v>105</v>
      </c>
      <c r="B92">
        <f>HYPERLINK("https://www.suredividend.com/sure-analysis-HIW/","Highwoods Properties, Inc.")</f>
        <v>0</v>
      </c>
      <c r="C92" t="s">
        <v>221</v>
      </c>
      <c r="D92">
        <v>27.19</v>
      </c>
      <c r="E92">
        <v>0.07355645457888929</v>
      </c>
      <c r="F92" t="s">
        <v>227</v>
      </c>
      <c r="G92">
        <v>-0.9768115942028985</v>
      </c>
      <c r="H92">
        <v>0.01571450260395091</v>
      </c>
      <c r="I92">
        <v>1.950095044002029</v>
      </c>
      <c r="J92">
        <v>2860.683229</v>
      </c>
      <c r="K92">
        <v>18.2707203651994</v>
      </c>
      <c r="L92">
        <v>1.335681536987691</v>
      </c>
      <c r="N92">
        <v>44.15</v>
      </c>
      <c r="O92">
        <v>23.67</v>
      </c>
    </row>
    <row r="93" spans="1:15">
      <c r="A93" s="1" t="s">
        <v>106</v>
      </c>
      <c r="B93">
        <f>HYPERLINK("https://www.suredividend.com/sure-analysis-research-database/","Hudson Pacific Properties Inc")</f>
        <v>0</v>
      </c>
      <c r="C93" t="s">
        <v>221</v>
      </c>
      <c r="D93">
        <v>9.18</v>
      </c>
      <c r="E93">
        <v>0.105594472933698</v>
      </c>
      <c r="F93" t="s">
        <v>272</v>
      </c>
      <c r="G93">
        <v>0</v>
      </c>
      <c r="H93">
        <v>0</v>
      </c>
      <c r="I93">
        <v>0.969357261531354</v>
      </c>
      <c r="J93">
        <v>1294.96192</v>
      </c>
      <c r="K93" t="s">
        <v>222</v>
      </c>
      <c r="L93" t="s">
        <v>222</v>
      </c>
      <c r="N93">
        <v>27.04</v>
      </c>
      <c r="O93">
        <v>8.890000000000001</v>
      </c>
    </row>
    <row r="94" spans="1:15">
      <c r="A94" s="1" t="s">
        <v>107</v>
      </c>
      <c r="B94">
        <f>HYPERLINK("https://www.suredividend.com/sure-analysis-HR/","Healthcare Realty Trust Inc")</f>
        <v>0</v>
      </c>
      <c r="C94" t="s">
        <v>221</v>
      </c>
      <c r="D94">
        <v>19.76</v>
      </c>
      <c r="E94">
        <v>0.06275303643724696</v>
      </c>
      <c r="F94" t="s">
        <v>262</v>
      </c>
      <c r="G94">
        <v>9.689655172413792</v>
      </c>
      <c r="H94">
        <v>0.006579515097667965</v>
      </c>
      <c r="I94">
        <v>0.959456554725687</v>
      </c>
      <c r="J94">
        <v>7524.210053</v>
      </c>
      <c r="K94">
        <v>183.9795108042155</v>
      </c>
      <c r="L94">
        <v>5.955658316112271</v>
      </c>
      <c r="N94">
        <v>26.77</v>
      </c>
      <c r="O94">
        <v>18.12</v>
      </c>
    </row>
    <row r="95" spans="1:15">
      <c r="A95" s="1" t="s">
        <v>108</v>
      </c>
      <c r="B95">
        <f>HYPERLINK("https://www.suredividend.com/sure-analysis-research-database/","Host Hotels &amp; Resorts Inc")</f>
        <v>0</v>
      </c>
      <c r="C95" t="s">
        <v>221</v>
      </c>
      <c r="D95">
        <v>17.07</v>
      </c>
      <c r="E95">
        <v>0.019194597850683</v>
      </c>
      <c r="F95" t="s">
        <v>241</v>
      </c>
      <c r="G95" t="s">
        <v>222</v>
      </c>
      <c r="H95" t="s">
        <v>222</v>
      </c>
      <c r="I95">
        <v>0.327651785311165</v>
      </c>
      <c r="J95">
        <v>12179.087469</v>
      </c>
      <c r="K95">
        <v>19.24026456374408</v>
      </c>
      <c r="L95">
        <v>0.3714030665508558</v>
      </c>
      <c r="N95">
        <v>21.23</v>
      </c>
      <c r="O95">
        <v>14.83</v>
      </c>
    </row>
    <row r="96" spans="1:15">
      <c r="A96" s="1" t="s">
        <v>109</v>
      </c>
      <c r="B96">
        <f>HYPERLINK("https://www.suredividend.com/sure-analysis-research-database/","Hersha Hospitality Trust")</f>
        <v>0</v>
      </c>
      <c r="C96" t="s">
        <v>221</v>
      </c>
      <c r="D96">
        <v>8.460000000000001</v>
      </c>
      <c r="E96">
        <v>0.017387677452828</v>
      </c>
      <c r="F96" t="s">
        <v>264</v>
      </c>
      <c r="G96" t="s">
        <v>222</v>
      </c>
      <c r="H96" t="s">
        <v>222</v>
      </c>
      <c r="I96">
        <v>0.147099751250928</v>
      </c>
      <c r="J96">
        <v>336.161484</v>
      </c>
      <c r="K96">
        <v>2.770432292997305</v>
      </c>
      <c r="L96">
        <v>0.04986432245794169</v>
      </c>
      <c r="N96">
        <v>11.38</v>
      </c>
      <c r="O96">
        <v>7.03</v>
      </c>
    </row>
    <row r="97" spans="1:15">
      <c r="A97" s="1" t="s">
        <v>110</v>
      </c>
      <c r="B97">
        <f>HYPERLINK("https://www.suredividend.com/sure-analysis-HTA/","Healthcare Realty Trust Inc")</f>
        <v>0</v>
      </c>
      <c r="C97" t="s">
        <v>221</v>
      </c>
      <c r="D97">
        <v>24.37</v>
      </c>
      <c r="E97">
        <v>0.044151947663333</v>
      </c>
      <c r="F97" t="s">
        <v>273</v>
      </c>
      <c r="G97">
        <v>13.83076923076923</v>
      </c>
      <c r="H97">
        <v>0.7367985176513883</v>
      </c>
      <c r="I97">
        <v>1.075982964555448</v>
      </c>
      <c r="J97">
        <v>5582.579439</v>
      </c>
      <c r="K97">
        <v>59.19957836396221</v>
      </c>
      <c r="L97">
        <v>2.588986921451992</v>
      </c>
      <c r="M97">
        <v>0.46094716403109</v>
      </c>
      <c r="N97">
        <v>28.46</v>
      </c>
      <c r="O97">
        <v>21.82</v>
      </c>
    </row>
    <row r="98" spans="1:15">
      <c r="A98" s="1" t="s">
        <v>111</v>
      </c>
      <c r="B98">
        <f>HYPERLINK("https://www.suredividend.com/sure-analysis-IIPR/","Innovative Industrial Properties Inc")</f>
        <v>0</v>
      </c>
      <c r="C98" t="s">
        <v>221</v>
      </c>
      <c r="D98">
        <v>87.34</v>
      </c>
      <c r="E98">
        <v>0.082436455232425</v>
      </c>
      <c r="F98" t="s">
        <v>239</v>
      </c>
      <c r="G98">
        <v>0.2</v>
      </c>
      <c r="H98">
        <v>0.4841113939020589</v>
      </c>
      <c r="I98">
        <v>6.913403741699421</v>
      </c>
      <c r="J98">
        <v>2445.764465</v>
      </c>
      <c r="K98">
        <v>16.06941172575559</v>
      </c>
      <c r="L98">
        <v>1.256982498490804</v>
      </c>
      <c r="N98">
        <v>198.94</v>
      </c>
      <c r="O98">
        <v>81</v>
      </c>
    </row>
    <row r="99" spans="1:15">
      <c r="A99" s="1" t="s">
        <v>112</v>
      </c>
      <c r="B99">
        <f>HYPERLINK("https://www.suredividend.com/sure-analysis-ILPT/","Industrial Logistics Properties Trust")</f>
        <v>0</v>
      </c>
      <c r="C99" t="s">
        <v>221</v>
      </c>
      <c r="D99">
        <v>4.23</v>
      </c>
      <c r="E99">
        <v>0.009456264775413711</v>
      </c>
      <c r="F99" t="s">
        <v>263</v>
      </c>
      <c r="G99">
        <v>-0.9696969696969697</v>
      </c>
      <c r="H99">
        <v>-0.4827181420282135</v>
      </c>
      <c r="I99">
        <v>0.358120089871922</v>
      </c>
      <c r="J99">
        <v>277.345715</v>
      </c>
      <c r="K99" t="s">
        <v>222</v>
      </c>
      <c r="L99" t="s">
        <v>222</v>
      </c>
      <c r="N99">
        <v>22.58</v>
      </c>
      <c r="O99">
        <v>3.04</v>
      </c>
    </row>
    <row r="100" spans="1:15">
      <c r="A100" s="1" t="s">
        <v>113</v>
      </c>
      <c r="B100">
        <f>HYPERLINK("https://www.suredividend.com/sure-analysis-research-database/","INDUS Realty Trust Inc")</f>
        <v>0</v>
      </c>
      <c r="C100" t="s">
        <v>222</v>
      </c>
      <c r="D100">
        <v>66.38</v>
      </c>
      <c r="E100">
        <v>0.00990110396654</v>
      </c>
      <c r="F100" t="s">
        <v>239</v>
      </c>
      <c r="G100" t="s">
        <v>222</v>
      </c>
      <c r="H100" t="s">
        <v>222</v>
      </c>
      <c r="I100">
        <v>0.657235281298969</v>
      </c>
      <c r="J100">
        <v>676.572574</v>
      </c>
      <c r="K100">
        <v>28.40712827308225</v>
      </c>
      <c r="L100">
        <v>0.2882610882890215</v>
      </c>
      <c r="N100">
        <v>75.44</v>
      </c>
      <c r="O100">
        <v>48.19</v>
      </c>
    </row>
    <row r="101" spans="1:15">
      <c r="A101" s="1" t="s">
        <v>114</v>
      </c>
      <c r="B101">
        <f>HYPERLINK("https://www.suredividend.com/sure-analysis-research-database/","Summit Hotel Properties Inc")</f>
        <v>0</v>
      </c>
      <c r="C101" t="s">
        <v>221</v>
      </c>
      <c r="D101">
        <v>7.75</v>
      </c>
      <c r="E101">
        <v>0.015407682917022</v>
      </c>
      <c r="F101" t="s">
        <v>231</v>
      </c>
      <c r="G101" t="s">
        <v>222</v>
      </c>
      <c r="H101" t="s">
        <v>222</v>
      </c>
      <c r="I101">
        <v>0.119409542606923</v>
      </c>
      <c r="J101">
        <v>828.487214</v>
      </c>
      <c r="K101" t="s">
        <v>222</v>
      </c>
      <c r="L101" t="s">
        <v>222</v>
      </c>
      <c r="N101">
        <v>10.21</v>
      </c>
      <c r="O101">
        <v>6.51</v>
      </c>
    </row>
    <row r="102" spans="1:15">
      <c r="A102" s="1" t="s">
        <v>115</v>
      </c>
      <c r="B102">
        <f>HYPERLINK("https://www.suredividend.com/sure-analysis-INVH/","Invitation Homes Inc")</f>
        <v>0</v>
      </c>
      <c r="C102" t="s">
        <v>221</v>
      </c>
      <c r="D102">
        <v>31.83</v>
      </c>
      <c r="E102">
        <v>0.03267357838517122</v>
      </c>
      <c r="F102" t="s">
        <v>231</v>
      </c>
      <c r="G102">
        <v>0.1818181818181819</v>
      </c>
      <c r="H102">
        <v>0.1877256418249378</v>
      </c>
      <c r="I102">
        <v>0.9103945893200821</v>
      </c>
      <c r="J102">
        <v>19461.226772</v>
      </c>
      <c r="K102">
        <v>50.85668718523629</v>
      </c>
      <c r="L102">
        <v>1.453839970169406</v>
      </c>
      <c r="N102">
        <v>43.19</v>
      </c>
      <c r="O102">
        <v>28.29</v>
      </c>
    </row>
    <row r="103" spans="1:15">
      <c r="A103" s="1" t="s">
        <v>116</v>
      </c>
      <c r="B103">
        <f>HYPERLINK("https://www.suredividend.com/sure-analysis-research-database/","Investors Real Estate Trust")</f>
        <v>0</v>
      </c>
      <c r="C103" t="s">
        <v>221</v>
      </c>
      <c r="D103">
        <v>70.42</v>
      </c>
      <c r="E103">
        <v>0.03912306331134</v>
      </c>
      <c r="F103" t="s">
        <v>274</v>
      </c>
      <c r="G103" t="s">
        <v>222</v>
      </c>
      <c r="H103" t="s">
        <v>222</v>
      </c>
      <c r="I103">
        <v>2.755046118384602</v>
      </c>
      <c r="J103">
        <v>913.762596</v>
      </c>
      <c r="K103">
        <v>17.86506992101353</v>
      </c>
      <c r="L103">
        <v>0.7327250314852665</v>
      </c>
      <c r="M103">
        <v>0.9203056496162351</v>
      </c>
      <c r="N103">
        <v>81.90000000000001</v>
      </c>
      <c r="O103">
        <v>43.43</v>
      </c>
    </row>
    <row r="104" spans="1:15">
      <c r="A104" s="1" t="s">
        <v>117</v>
      </c>
      <c r="B104">
        <f>HYPERLINK("https://www.suredividend.com/sure-analysis-IRM/","Iron Mountain Inc.")</f>
        <v>0</v>
      </c>
      <c r="C104" t="s">
        <v>221</v>
      </c>
      <c r="D104">
        <v>54.63</v>
      </c>
      <c r="E104">
        <v>0.0452132527915065</v>
      </c>
      <c r="F104" t="s">
        <v>275</v>
      </c>
      <c r="G104">
        <v>0</v>
      </c>
      <c r="H104">
        <v>0.01033725318703138</v>
      </c>
      <c r="I104">
        <v>2.431795433877854</v>
      </c>
      <c r="J104">
        <v>15891.65509</v>
      </c>
      <c r="K104">
        <v>28.53177234094161</v>
      </c>
      <c r="L104">
        <v>1.279892333619923</v>
      </c>
      <c r="N104">
        <v>57.21</v>
      </c>
      <c r="O104">
        <v>42.85</v>
      </c>
    </row>
    <row r="105" spans="1:15">
      <c r="A105" s="1" t="s">
        <v>118</v>
      </c>
      <c r="B105">
        <f>HYPERLINK("https://www.suredividend.com/sure-analysis-IRT/","Independence Realty Trust Inc")</f>
        <v>0</v>
      </c>
      <c r="C105" t="s">
        <v>221</v>
      </c>
      <c r="D105">
        <v>17.93</v>
      </c>
      <c r="E105">
        <v>0.03123257110987173</v>
      </c>
      <c r="F105" t="s">
        <v>276</v>
      </c>
      <c r="G105">
        <v>0.1666666666666667</v>
      </c>
      <c r="H105">
        <v>-0.04902060720441037</v>
      </c>
      <c r="I105">
        <v>0.533729962619872</v>
      </c>
      <c r="J105">
        <v>4022.175669</v>
      </c>
      <c r="K105">
        <v>0</v>
      </c>
      <c r="L105" t="s">
        <v>222</v>
      </c>
      <c r="N105">
        <v>27.76</v>
      </c>
      <c r="O105">
        <v>14.91</v>
      </c>
    </row>
    <row r="106" spans="1:15">
      <c r="A106" s="1" t="s">
        <v>119</v>
      </c>
      <c r="B106">
        <f>HYPERLINK("https://www.suredividend.com/sure-analysis-research-database/","Invesco Mortgage Capital Inc")</f>
        <v>0</v>
      </c>
      <c r="C106" t="s">
        <v>221</v>
      </c>
      <c r="D106">
        <v>12.22</v>
      </c>
      <c r="E106">
        <v>0.232165921738304</v>
      </c>
      <c r="F106" t="s">
        <v>277</v>
      </c>
      <c r="G106">
        <v>6.222222222222222</v>
      </c>
      <c r="H106">
        <v>0.09127150018383667</v>
      </c>
      <c r="I106">
        <v>2.837067563642083</v>
      </c>
      <c r="J106">
        <v>473.047394</v>
      </c>
      <c r="K106" t="s">
        <v>222</v>
      </c>
      <c r="L106" t="s">
        <v>222</v>
      </c>
      <c r="N106">
        <v>19.45</v>
      </c>
      <c r="O106">
        <v>8.15</v>
      </c>
    </row>
    <row r="107" spans="1:15">
      <c r="A107" s="1" t="s">
        <v>120</v>
      </c>
      <c r="B107">
        <f>HYPERLINK("https://www.suredividend.com/sure-analysis-research-database/","InvenTrust Properties Corp")</f>
        <v>0</v>
      </c>
      <c r="C107" t="s">
        <v>222</v>
      </c>
      <c r="D107">
        <v>23.16</v>
      </c>
      <c r="E107">
        <v>0.034979250143379</v>
      </c>
      <c r="F107" t="s">
        <v>239</v>
      </c>
      <c r="G107" t="s">
        <v>222</v>
      </c>
      <c r="H107" t="s">
        <v>222</v>
      </c>
      <c r="I107">
        <v>0.810119433320678</v>
      </c>
      <c r="J107">
        <v>1562.664327</v>
      </c>
      <c r="K107">
        <v>0</v>
      </c>
      <c r="L107" t="s">
        <v>222</v>
      </c>
      <c r="N107">
        <v>32.09</v>
      </c>
      <c r="O107">
        <v>20.64</v>
      </c>
    </row>
    <row r="108" spans="1:15">
      <c r="A108" s="1" t="s">
        <v>121</v>
      </c>
      <c r="B108">
        <f>HYPERLINK("https://www.suredividend.com/sure-analysis-research-database/","JBG SMITH Properties")</f>
        <v>0</v>
      </c>
      <c r="C108" t="s">
        <v>221</v>
      </c>
      <c r="D108">
        <v>16.06</v>
      </c>
      <c r="E108">
        <v>0.069109951968765</v>
      </c>
      <c r="F108" t="s">
        <v>258</v>
      </c>
      <c r="G108">
        <v>0</v>
      </c>
      <c r="H108">
        <v>0</v>
      </c>
      <c r="I108">
        <v>1.109905828618367</v>
      </c>
      <c r="J108">
        <v>1831.188679</v>
      </c>
      <c r="K108">
        <v>21.92751468261666</v>
      </c>
      <c r="L108">
        <v>1.581738390506437</v>
      </c>
      <c r="N108">
        <v>28.86</v>
      </c>
      <c r="O108">
        <v>15.35</v>
      </c>
    </row>
    <row r="109" spans="1:15">
      <c r="A109" s="1" t="s">
        <v>122</v>
      </c>
      <c r="B109">
        <f>HYPERLINK("https://www.suredividend.com/sure-analysis-KIM/","Kimco Realty Corporation")</f>
        <v>0</v>
      </c>
      <c r="C109" t="s">
        <v>221</v>
      </c>
      <c r="D109">
        <v>20.66</v>
      </c>
      <c r="E109">
        <v>0.04453049370764763</v>
      </c>
      <c r="F109" t="s">
        <v>223</v>
      </c>
      <c r="G109" t="s">
        <v>222</v>
      </c>
      <c r="H109" t="s">
        <v>222</v>
      </c>
      <c r="I109">
        <v>0</v>
      </c>
      <c r="J109">
        <v>12780.469109</v>
      </c>
      <c r="K109">
        <v>0</v>
      </c>
      <c r="L109" t="s">
        <v>222</v>
      </c>
      <c r="N109">
        <v>23.27</v>
      </c>
      <c r="O109">
        <v>20.1</v>
      </c>
    </row>
    <row r="110" spans="1:15">
      <c r="A110" s="1" t="s">
        <v>123</v>
      </c>
      <c r="B110">
        <f>HYPERLINK("https://www.suredividend.com/sure-analysis-KRC/","Kilroy Realty Corp.")</f>
        <v>0</v>
      </c>
      <c r="C110" t="s">
        <v>221</v>
      </c>
      <c r="D110">
        <v>36.71</v>
      </c>
      <c r="E110">
        <v>0.05911195859438845</v>
      </c>
      <c r="F110" t="s">
        <v>265</v>
      </c>
      <c r="G110">
        <v>0.03846153846153855</v>
      </c>
      <c r="H110">
        <v>0.04906154108866634</v>
      </c>
      <c r="I110">
        <v>2.079960920304681</v>
      </c>
      <c r="J110">
        <v>4298.268873</v>
      </c>
      <c r="K110">
        <v>18.57963661182746</v>
      </c>
      <c r="L110">
        <v>1.055817726042985</v>
      </c>
      <c r="N110">
        <v>75.72</v>
      </c>
      <c r="O110">
        <v>35.48</v>
      </c>
    </row>
    <row r="111" spans="1:15">
      <c r="A111" s="1" t="s">
        <v>124</v>
      </c>
      <c r="B111">
        <f>HYPERLINK("https://www.suredividend.com/sure-analysis-KREF/","KKR Real Estate Finance Trust Inc")</f>
        <v>0</v>
      </c>
      <c r="C111" t="s">
        <v>221</v>
      </c>
      <c r="D111">
        <v>14.2</v>
      </c>
      <c r="E111">
        <v>0.1211267605633803</v>
      </c>
      <c r="F111" t="s">
        <v>239</v>
      </c>
      <c r="G111">
        <v>0</v>
      </c>
      <c r="H111">
        <v>0.01456924404965632</v>
      </c>
      <c r="I111">
        <v>1.650512032022583</v>
      </c>
      <c r="J111">
        <v>981.1491559999999</v>
      </c>
      <c r="K111">
        <v>63.83118575239086</v>
      </c>
      <c r="L111">
        <v>7.254997942956408</v>
      </c>
      <c r="N111">
        <v>19.51</v>
      </c>
      <c r="O111">
        <v>13.55</v>
      </c>
    </row>
    <row r="112" spans="1:15">
      <c r="A112" s="1" t="s">
        <v>125</v>
      </c>
      <c r="B112">
        <f>HYPERLINK("https://www.suredividend.com/sure-analysis-KRG/","Kite Realty Group Trust")</f>
        <v>0</v>
      </c>
      <c r="C112" t="s">
        <v>221</v>
      </c>
      <c r="D112">
        <v>21.8</v>
      </c>
      <c r="E112">
        <v>0.04403669724770642</v>
      </c>
      <c r="F112" t="s">
        <v>234</v>
      </c>
      <c r="G112">
        <v>0.263157894736842</v>
      </c>
      <c r="H112">
        <v>-0.05443039740052658</v>
      </c>
      <c r="I112">
        <v>0.8557878150796481</v>
      </c>
      <c r="J112">
        <v>4778.222689</v>
      </c>
      <c r="K112" t="s">
        <v>222</v>
      </c>
      <c r="L112" t="s">
        <v>222</v>
      </c>
      <c r="N112">
        <v>23</v>
      </c>
      <c r="O112">
        <v>16.04</v>
      </c>
    </row>
    <row r="113" spans="1:15">
      <c r="A113" s="1" t="s">
        <v>126</v>
      </c>
      <c r="B113">
        <f>HYPERLINK("https://www.suredividend.com/sure-analysis-LADR/","Ladder Capital Corp")</f>
        <v>0</v>
      </c>
      <c r="C113" t="s">
        <v>221</v>
      </c>
      <c r="D113">
        <v>11.13</v>
      </c>
      <c r="E113">
        <v>0.08265947888589398</v>
      </c>
      <c r="F113" t="s">
        <v>245</v>
      </c>
      <c r="G113">
        <v>0.1499999999999999</v>
      </c>
      <c r="H113">
        <v>-0.06681253824767253</v>
      </c>
      <c r="I113">
        <v>1.08158012067332</v>
      </c>
      <c r="J113">
        <v>1407.967805</v>
      </c>
      <c r="K113">
        <v>9.90013715216887</v>
      </c>
      <c r="L113">
        <v>0.9571505492684249</v>
      </c>
      <c r="N113">
        <v>11.87</v>
      </c>
      <c r="O113">
        <v>8.470000000000001</v>
      </c>
    </row>
    <row r="114" spans="1:15">
      <c r="A114" s="1" t="s">
        <v>127</v>
      </c>
      <c r="B114">
        <f>HYPERLINK("https://www.suredividend.com/sure-analysis-LAMR/","Lamar Advertising Co")</f>
        <v>0</v>
      </c>
      <c r="C114" t="s">
        <v>221</v>
      </c>
      <c r="D114">
        <v>106.34</v>
      </c>
      <c r="E114">
        <v>0.0451382358472823</v>
      </c>
      <c r="F114" t="s">
        <v>233</v>
      </c>
      <c r="G114">
        <v>-0.7272727272727273</v>
      </c>
      <c r="H114">
        <v>-0.1990305119576354</v>
      </c>
      <c r="I114">
        <v>4.613355541883919</v>
      </c>
      <c r="J114">
        <v>9286.441655000001</v>
      </c>
      <c r="K114">
        <v>21.18827981728659</v>
      </c>
      <c r="L114">
        <v>1.070384116446385</v>
      </c>
      <c r="N114">
        <v>115.12</v>
      </c>
      <c r="O114">
        <v>80.09999999999999</v>
      </c>
    </row>
    <row r="115" spans="1:15">
      <c r="A115" s="1" t="s">
        <v>128</v>
      </c>
      <c r="B115">
        <f>HYPERLINK("https://www.suredividend.com/sure-analysis-LSI/","Life Storage Inc")</f>
        <v>0</v>
      </c>
      <c r="C115" t="s">
        <v>221</v>
      </c>
      <c r="D115">
        <v>127.37</v>
      </c>
      <c r="E115">
        <v>0.0376854832378111</v>
      </c>
      <c r="F115" t="s">
        <v>278</v>
      </c>
      <c r="G115">
        <v>0.2</v>
      </c>
      <c r="H115">
        <v>0.03713728933664817</v>
      </c>
      <c r="I115">
        <v>4.292415859436096</v>
      </c>
      <c r="J115">
        <v>10834.292553</v>
      </c>
      <c r="K115">
        <v>30.25257045807644</v>
      </c>
      <c r="L115">
        <v>1.017160156264478</v>
      </c>
      <c r="N115">
        <v>147</v>
      </c>
      <c r="O115">
        <v>92.93000000000001</v>
      </c>
    </row>
    <row r="116" spans="1:15">
      <c r="A116" s="1" t="s">
        <v>129</v>
      </c>
      <c r="B116">
        <f>HYPERLINK("https://www.suredividend.com/sure-analysis-LTC/","LTC Properties, Inc.")</f>
        <v>0</v>
      </c>
      <c r="C116" t="s">
        <v>221</v>
      </c>
      <c r="D116">
        <v>35.4</v>
      </c>
      <c r="E116">
        <v>0.06440677966101695</v>
      </c>
      <c r="F116" t="s">
        <v>233</v>
      </c>
      <c r="G116">
        <v>0</v>
      </c>
      <c r="H116">
        <v>0</v>
      </c>
      <c r="I116">
        <v>2.221932055632401</v>
      </c>
      <c r="J116">
        <v>1464.589651</v>
      </c>
      <c r="K116">
        <v>14.72778297936527</v>
      </c>
      <c r="L116">
        <v>0.895940345013065</v>
      </c>
      <c r="N116">
        <v>44.15</v>
      </c>
      <c r="O116">
        <v>30.84</v>
      </c>
    </row>
    <row r="117" spans="1:15">
      <c r="A117" s="1" t="s">
        <v>130</v>
      </c>
      <c r="B117">
        <f>HYPERLINK("https://www.suredividend.com/sure-analysis-LXP/","LXP Industrial Trust")</f>
        <v>0</v>
      </c>
      <c r="C117" t="s">
        <v>221</v>
      </c>
      <c r="D117">
        <v>10.5</v>
      </c>
      <c r="E117">
        <v>0.04761904761904762</v>
      </c>
      <c r="F117" t="s">
        <v>245</v>
      </c>
      <c r="G117">
        <v>0.04166666666666674</v>
      </c>
      <c r="H117">
        <v>-0.06772866465473071</v>
      </c>
      <c r="I117">
        <v>0.476198164798889</v>
      </c>
      <c r="J117">
        <v>3071.818565</v>
      </c>
      <c r="K117">
        <v>28.62645087925298</v>
      </c>
      <c r="L117">
        <v>1.253482929188968</v>
      </c>
      <c r="N117">
        <v>15.45</v>
      </c>
      <c r="O117">
        <v>8.59</v>
      </c>
    </row>
    <row r="118" spans="1:15">
      <c r="A118" s="1" t="s">
        <v>131</v>
      </c>
      <c r="B118">
        <f>HYPERLINK("https://www.suredividend.com/sure-analysis-MAA/","Mid-America Apartment Communities, Inc.")</f>
        <v>0</v>
      </c>
      <c r="C118" t="s">
        <v>221</v>
      </c>
      <c r="D118">
        <v>159.47</v>
      </c>
      <c r="E118">
        <v>0.03511632281933906</v>
      </c>
      <c r="F118" t="s">
        <v>233</v>
      </c>
      <c r="G118">
        <v>0.2873563218390804</v>
      </c>
      <c r="H118">
        <v>0.08700697834354432</v>
      </c>
      <c r="I118">
        <v>4.928355794140691</v>
      </c>
      <c r="J118">
        <v>18594.013985</v>
      </c>
      <c r="K118">
        <v>29.33975962822763</v>
      </c>
      <c r="L118">
        <v>0.8993349989307829</v>
      </c>
      <c r="N118">
        <v>211.19</v>
      </c>
      <c r="O118">
        <v>139.9</v>
      </c>
    </row>
    <row r="119" spans="1:15">
      <c r="A119" s="1" t="s">
        <v>132</v>
      </c>
      <c r="B119">
        <f>HYPERLINK("https://www.suredividend.com/sure-analysis-MAC/","Macerich Co.")</f>
        <v>0</v>
      </c>
      <c r="C119" t="s">
        <v>221</v>
      </c>
      <c r="D119">
        <v>12.09</v>
      </c>
      <c r="E119">
        <v>0.05624483043837883</v>
      </c>
      <c r="F119" t="s">
        <v>279</v>
      </c>
      <c r="G119">
        <v>0.1333333333333335</v>
      </c>
      <c r="H119">
        <v>-0.2548504554670274</v>
      </c>
      <c r="I119">
        <v>0.62788708459548</v>
      </c>
      <c r="J119">
        <v>2599.670977</v>
      </c>
      <c r="K119" t="s">
        <v>222</v>
      </c>
      <c r="L119" t="s">
        <v>222</v>
      </c>
      <c r="N119">
        <v>15.81</v>
      </c>
      <c r="O119">
        <v>7.2</v>
      </c>
    </row>
    <row r="120" spans="1:15">
      <c r="A120" s="1" t="s">
        <v>133</v>
      </c>
      <c r="B120">
        <f>HYPERLINK("https://www.suredividend.com/sure-analysis-research-database/","Medalist Diversified REIT Inc")</f>
        <v>0</v>
      </c>
      <c r="C120" t="s">
        <v>221</v>
      </c>
      <c r="D120">
        <v>0.854</v>
      </c>
      <c r="E120">
        <v>0.068570174199595</v>
      </c>
      <c r="F120" t="s">
        <v>277</v>
      </c>
      <c r="G120" t="s">
        <v>222</v>
      </c>
      <c r="H120" t="s">
        <v>222</v>
      </c>
      <c r="I120">
        <v>0.05855892876645401</v>
      </c>
      <c r="J120">
        <v>14.893715</v>
      </c>
      <c r="K120">
        <v>0</v>
      </c>
      <c r="L120" t="s">
        <v>222</v>
      </c>
      <c r="N120">
        <v>1.14</v>
      </c>
      <c r="O120">
        <v>0.6038</v>
      </c>
    </row>
    <row r="121" spans="1:15">
      <c r="A121" s="1" t="s">
        <v>134</v>
      </c>
      <c r="B121">
        <f>HYPERLINK("https://www.suredividend.com/sure-analysis-research-database/","MFA Financial Inc")</f>
        <v>0</v>
      </c>
      <c r="C121" t="s">
        <v>221</v>
      </c>
      <c r="D121">
        <v>10.61</v>
      </c>
      <c r="E121">
        <v>0.147698326297886</v>
      </c>
      <c r="F121" t="s">
        <v>243</v>
      </c>
      <c r="G121" t="s">
        <v>222</v>
      </c>
      <c r="H121" t="s">
        <v>222</v>
      </c>
      <c r="I121">
        <v>1.567079242020573</v>
      </c>
      <c r="J121">
        <v>1081.285004</v>
      </c>
      <c r="K121" t="s">
        <v>222</v>
      </c>
      <c r="L121" t="s">
        <v>222</v>
      </c>
      <c r="N121">
        <v>14.8</v>
      </c>
      <c r="O121">
        <v>6.9</v>
      </c>
    </row>
    <row r="122" spans="1:15">
      <c r="A122" s="1" t="s">
        <v>135</v>
      </c>
      <c r="B122">
        <f>HYPERLINK("https://www.suredividend.com/sure-analysis-MGP/","MGM Growth Properties LLC")</f>
        <v>0</v>
      </c>
      <c r="C122" t="s">
        <v>221</v>
      </c>
      <c r="D122">
        <v>41.64</v>
      </c>
      <c r="E122">
        <v>0.049212831491678</v>
      </c>
      <c r="F122" t="s">
        <v>280</v>
      </c>
      <c r="G122" t="s">
        <v>222</v>
      </c>
      <c r="H122" t="s">
        <v>222</v>
      </c>
      <c r="I122">
        <v>2.049222303313501</v>
      </c>
      <c r="J122">
        <v>6527.206246</v>
      </c>
      <c r="K122">
        <v>30.31215023280222</v>
      </c>
      <c r="L122">
        <v>1.484943698053262</v>
      </c>
      <c r="M122">
        <v>0.839338235766338</v>
      </c>
      <c r="N122">
        <v>42.28</v>
      </c>
      <c r="O122">
        <v>31.67</v>
      </c>
    </row>
    <row r="123" spans="1:15">
      <c r="A123" s="1" t="s">
        <v>136</v>
      </c>
      <c r="B123">
        <f>HYPERLINK("https://www.suredividend.com/sure-analysis-MNR/","Monmouth Real Estate Investment Corp.")</f>
        <v>0</v>
      </c>
      <c r="C123" t="s">
        <v>221</v>
      </c>
      <c r="D123">
        <v>20.98</v>
      </c>
      <c r="E123">
        <v>0.025511685754141</v>
      </c>
      <c r="F123" t="s">
        <v>281</v>
      </c>
      <c r="G123" t="s">
        <v>222</v>
      </c>
      <c r="H123" t="s">
        <v>222</v>
      </c>
      <c r="I123">
        <v>0.535235167121897</v>
      </c>
      <c r="J123">
        <v>2066.244294</v>
      </c>
      <c r="K123">
        <v>67.89039902612124</v>
      </c>
      <c r="L123">
        <v>1.732152644407434</v>
      </c>
      <c r="N123">
        <v>21.1</v>
      </c>
      <c r="O123">
        <v>16.87</v>
      </c>
    </row>
    <row r="124" spans="1:15">
      <c r="A124" s="1" t="s">
        <v>137</v>
      </c>
      <c r="B124">
        <f>HYPERLINK("https://www.suredividend.com/sure-analysis-MPW/","Medical Properties Trust Inc")</f>
        <v>0</v>
      </c>
      <c r="C124" t="s">
        <v>221</v>
      </c>
      <c r="D124">
        <v>10.53</v>
      </c>
      <c r="E124">
        <v>0.1101614434947768</v>
      </c>
      <c r="F124" t="s">
        <v>282</v>
      </c>
      <c r="G124">
        <v>0.03571428571428559</v>
      </c>
      <c r="H124">
        <v>0.03012896281839894</v>
      </c>
      <c r="I124">
        <v>1.122978426228342</v>
      </c>
      <c r="J124">
        <v>6300.099</v>
      </c>
      <c r="K124">
        <v>6.992379535957468</v>
      </c>
      <c r="L124">
        <v>0.748652284152228</v>
      </c>
      <c r="N124">
        <v>20.3</v>
      </c>
      <c r="O124">
        <v>9.67</v>
      </c>
    </row>
    <row r="125" spans="1:15">
      <c r="A125" s="1" t="s">
        <v>138</v>
      </c>
      <c r="B125">
        <f>HYPERLINK("https://www.suredividend.com/sure-analysis-NHI/","National Health Investors, Inc.")</f>
        <v>0</v>
      </c>
      <c r="C125" t="s">
        <v>221</v>
      </c>
      <c r="D125">
        <v>53.89</v>
      </c>
      <c r="E125">
        <v>0.06680274633512712</v>
      </c>
      <c r="F125" t="s">
        <v>283</v>
      </c>
      <c r="G125">
        <v>0</v>
      </c>
      <c r="H125">
        <v>-0.0208516376390232</v>
      </c>
      <c r="I125">
        <v>3.513367912040121</v>
      </c>
      <c r="J125">
        <v>2338.219306</v>
      </c>
      <c r="K125">
        <v>35.21255525172055</v>
      </c>
      <c r="L125">
        <v>2.373897237864947</v>
      </c>
      <c r="N125">
        <v>64.98</v>
      </c>
      <c r="O125">
        <v>47.88</v>
      </c>
    </row>
    <row r="126" spans="1:15">
      <c r="A126" s="1" t="s">
        <v>139</v>
      </c>
      <c r="B126">
        <f>HYPERLINK("https://www.suredividend.com/sure-analysis-NLY/","Annaly Capital Management Inc")</f>
        <v>0</v>
      </c>
      <c r="C126" t="s">
        <v>221</v>
      </c>
      <c r="D126">
        <v>20.33</v>
      </c>
      <c r="E126">
        <v>0.1731431382193802</v>
      </c>
      <c r="F126" t="s">
        <v>243</v>
      </c>
      <c r="G126">
        <v>3</v>
      </c>
      <c r="H126">
        <v>0.2401444770294936</v>
      </c>
      <c r="I126">
        <v>3.30847774540802</v>
      </c>
      <c r="J126">
        <v>10035.195878</v>
      </c>
      <c r="K126">
        <v>6.214890349748745</v>
      </c>
      <c r="L126">
        <v>0.8439994248489847</v>
      </c>
      <c r="N126">
        <v>27.18</v>
      </c>
      <c r="O126">
        <v>14.5</v>
      </c>
    </row>
    <row r="127" spans="1:15">
      <c r="A127" s="1" t="s">
        <v>140</v>
      </c>
      <c r="B127">
        <f>HYPERLINK("https://www.suredividend.com/sure-analysis-NNN/","National Retail Properties Inc")</f>
        <v>0</v>
      </c>
      <c r="C127" t="s">
        <v>221</v>
      </c>
      <c r="D127">
        <v>45.9</v>
      </c>
      <c r="E127">
        <v>0.04793028322440088</v>
      </c>
      <c r="F127" t="s">
        <v>284</v>
      </c>
      <c r="G127">
        <v>0.03773584905660377</v>
      </c>
      <c r="H127">
        <v>0.02975477857041309</v>
      </c>
      <c r="I127">
        <v>2.141074646918082</v>
      </c>
      <c r="J127">
        <v>8329.079498999999</v>
      </c>
      <c r="K127">
        <v>24.929004343753</v>
      </c>
      <c r="L127">
        <v>1.132843728528086</v>
      </c>
      <c r="N127">
        <v>47.75</v>
      </c>
      <c r="O127">
        <v>37.11</v>
      </c>
    </row>
    <row r="128" spans="1:15">
      <c r="A128" s="1" t="s">
        <v>141</v>
      </c>
      <c r="B128">
        <f>HYPERLINK("https://www.suredividend.com/sure-analysis-research-database/","NexPoint Real Estate Finance Inc")</f>
        <v>0</v>
      </c>
      <c r="C128" t="s">
        <v>221</v>
      </c>
      <c r="D128">
        <v>18.04</v>
      </c>
      <c r="E128">
        <v>0.106715758682568</v>
      </c>
      <c r="F128" t="s">
        <v>233</v>
      </c>
      <c r="G128" t="s">
        <v>222</v>
      </c>
      <c r="H128" t="s">
        <v>222</v>
      </c>
      <c r="I128">
        <v>1.925152286633543</v>
      </c>
      <c r="J128">
        <v>270.234852</v>
      </c>
      <c r="K128">
        <v>0</v>
      </c>
      <c r="L128" t="s">
        <v>222</v>
      </c>
      <c r="N128">
        <v>24.08</v>
      </c>
      <c r="O128">
        <v>13.79</v>
      </c>
    </row>
    <row r="129" spans="1:15">
      <c r="A129" s="1" t="s">
        <v>142</v>
      </c>
      <c r="B129">
        <f>HYPERLINK("https://www.suredividend.com/sure-analysis-NRZ/","New Residential Investment Corp")</f>
        <v>0</v>
      </c>
      <c r="C129" t="s">
        <v>221</v>
      </c>
      <c r="D129">
        <v>10.21</v>
      </c>
      <c r="E129">
        <v>0.088533831580468</v>
      </c>
      <c r="F129" t="s">
        <v>285</v>
      </c>
      <c r="G129" t="s">
        <v>222</v>
      </c>
      <c r="H129" t="s">
        <v>222</v>
      </c>
      <c r="I129">
        <v>0.964133425911298</v>
      </c>
      <c r="J129">
        <v>5083.305268</v>
      </c>
      <c r="K129">
        <v>4.664614165278746</v>
      </c>
      <c r="L129">
        <v>0.4266077105802204</v>
      </c>
      <c r="M129">
        <v>1.127834465914069</v>
      </c>
      <c r="N129">
        <v>11.45</v>
      </c>
      <c r="O129">
        <v>7.97</v>
      </c>
    </row>
    <row r="130" spans="1:15">
      <c r="A130" s="1" t="s">
        <v>143</v>
      </c>
      <c r="B130">
        <f>HYPERLINK("https://www.suredividend.com/sure-analysis-NSA/","National Storage Affiliates Trust")</f>
        <v>0</v>
      </c>
      <c r="C130" t="s">
        <v>221</v>
      </c>
      <c r="D130">
        <v>44.58</v>
      </c>
      <c r="E130">
        <v>0.0493494840735756</v>
      </c>
      <c r="F130" t="s">
        <v>286</v>
      </c>
      <c r="G130">
        <v>0.2222222222222223</v>
      </c>
      <c r="H130">
        <v>0.14456623939758</v>
      </c>
      <c r="I130">
        <v>2.110334245801716</v>
      </c>
      <c r="J130">
        <v>4008.140902</v>
      </c>
      <c r="K130">
        <v>44.40956524741285</v>
      </c>
      <c r="L130">
        <v>2.133374692480505</v>
      </c>
      <c r="N130">
        <v>64.98</v>
      </c>
      <c r="O130">
        <v>34.9</v>
      </c>
    </row>
    <row r="131" spans="1:15">
      <c r="A131" s="1" t="s">
        <v>144</v>
      </c>
      <c r="B131">
        <f>HYPERLINK("https://www.suredividend.com/sure-analysis-NTST/","Netstreit Corp")</f>
        <v>0</v>
      </c>
      <c r="C131" t="s">
        <v>222</v>
      </c>
      <c r="D131">
        <v>20</v>
      </c>
      <c r="E131">
        <v>0.04</v>
      </c>
      <c r="F131" t="s">
        <v>286</v>
      </c>
      <c r="G131" t="s">
        <v>222</v>
      </c>
      <c r="H131" t="s">
        <v>222</v>
      </c>
      <c r="I131">
        <v>0.7899225023717931</v>
      </c>
      <c r="J131">
        <v>1160.63758</v>
      </c>
      <c r="K131">
        <v>0</v>
      </c>
      <c r="L131" t="s">
        <v>222</v>
      </c>
      <c r="N131">
        <v>23.24</v>
      </c>
      <c r="O131">
        <v>16.89</v>
      </c>
    </row>
    <row r="132" spans="1:15">
      <c r="A132" s="1" t="s">
        <v>145</v>
      </c>
      <c r="B132">
        <f>HYPERLINK("https://www.suredividend.com/sure-analysis-NXRT/","NexPoint Residential Trust Inc")</f>
        <v>0</v>
      </c>
      <c r="C132" t="s">
        <v>221</v>
      </c>
      <c r="D132">
        <v>47.93</v>
      </c>
      <c r="E132">
        <v>0.03505111621114124</v>
      </c>
      <c r="F132" t="s">
        <v>233</v>
      </c>
      <c r="G132">
        <v>0.1052631578947367</v>
      </c>
      <c r="H132">
        <v>0.1093328057258516</v>
      </c>
      <c r="I132">
        <v>1.542120700980552</v>
      </c>
      <c r="J132">
        <v>1224.57886</v>
      </c>
      <c r="K132" t="s">
        <v>222</v>
      </c>
      <c r="L132" t="s">
        <v>222</v>
      </c>
      <c r="N132">
        <v>92.94</v>
      </c>
      <c r="O132">
        <v>38.32</v>
      </c>
    </row>
    <row r="133" spans="1:15">
      <c r="A133" s="1" t="s">
        <v>146</v>
      </c>
      <c r="B133">
        <f>HYPERLINK("https://www.suredividend.com/sure-analysis-research-database/","American Strategic Investment Co")</f>
        <v>0</v>
      </c>
      <c r="C133" t="s">
        <v>222</v>
      </c>
      <c r="D133">
        <v>11.43</v>
      </c>
      <c r="E133">
        <v>0.069991252136564</v>
      </c>
      <c r="F133" t="s">
        <v>287</v>
      </c>
      <c r="G133" t="s">
        <v>222</v>
      </c>
      <c r="H133" t="s">
        <v>222</v>
      </c>
      <c r="I133">
        <v>0.8000000119209291</v>
      </c>
      <c r="J133">
        <v>157.858221</v>
      </c>
      <c r="K133">
        <v>0</v>
      </c>
      <c r="L133" t="s">
        <v>222</v>
      </c>
      <c r="N133">
        <v>109.11</v>
      </c>
      <c r="O133">
        <v>11.28</v>
      </c>
    </row>
    <row r="134" spans="1:15">
      <c r="A134" s="1" t="s">
        <v>147</v>
      </c>
      <c r="B134">
        <f>HYPERLINK("https://www.suredividend.com/sure-analysis-O/","Realty Income Corp.")</f>
        <v>0</v>
      </c>
      <c r="C134" t="s">
        <v>221</v>
      </c>
      <c r="D134">
        <v>64.48999999999999</v>
      </c>
      <c r="E134">
        <v>0.04729415413242363</v>
      </c>
      <c r="F134" t="s">
        <v>238</v>
      </c>
      <c r="G134">
        <v>0.02620967741935476</v>
      </c>
      <c r="H134">
        <v>0.0156390136608302</v>
      </c>
      <c r="I134">
        <v>2.918925487852839</v>
      </c>
      <c r="J134">
        <v>42596.993228</v>
      </c>
      <c r="K134">
        <v>48.99540058055596</v>
      </c>
      <c r="L134">
        <v>2.055581329473831</v>
      </c>
      <c r="N134">
        <v>73.08</v>
      </c>
      <c r="O134">
        <v>54.43</v>
      </c>
    </row>
    <row r="135" spans="1:15">
      <c r="A135" s="1" t="s">
        <v>148</v>
      </c>
      <c r="B135">
        <f>HYPERLINK("https://www.suredividend.com/sure-analysis-OFC/","Corporate Office Properties Trust")</f>
        <v>0</v>
      </c>
      <c r="C135" t="s">
        <v>221</v>
      </c>
      <c r="D135">
        <v>25.49</v>
      </c>
      <c r="E135">
        <v>0.04315417810906239</v>
      </c>
      <c r="F135" t="s">
        <v>241</v>
      </c>
      <c r="G135">
        <v>0</v>
      </c>
      <c r="H135">
        <v>0</v>
      </c>
      <c r="I135">
        <v>1.082051236461344</v>
      </c>
      <c r="J135">
        <v>2865.636602</v>
      </c>
      <c r="K135">
        <v>16.56159719798415</v>
      </c>
      <c r="L135">
        <v>0.7026306730268467</v>
      </c>
      <c r="N135">
        <v>28.69</v>
      </c>
      <c r="O135">
        <v>21.98</v>
      </c>
    </row>
    <row r="136" spans="1:15">
      <c r="A136" s="1" t="s">
        <v>149</v>
      </c>
      <c r="B136">
        <f>HYPERLINK("https://www.suredividend.com/sure-analysis-OHI/","Omega Healthcare Investors, Inc.")</f>
        <v>0</v>
      </c>
      <c r="C136" t="s">
        <v>221</v>
      </c>
      <c r="D136">
        <v>27.06</v>
      </c>
      <c r="E136">
        <v>0.09903917220990392</v>
      </c>
      <c r="F136" t="s">
        <v>284</v>
      </c>
      <c r="G136">
        <v>0</v>
      </c>
      <c r="H136">
        <v>0.003012102765607816</v>
      </c>
      <c r="I136">
        <v>2.594257927316224</v>
      </c>
      <c r="J136">
        <v>6339.282501</v>
      </c>
      <c r="K136">
        <v>14.84863337469872</v>
      </c>
      <c r="L136">
        <v>1.482433101323557</v>
      </c>
      <c r="N136">
        <v>32.28</v>
      </c>
      <c r="O136">
        <v>23.25</v>
      </c>
    </row>
    <row r="137" spans="1:15">
      <c r="A137" s="1" t="s">
        <v>150</v>
      </c>
      <c r="B137">
        <f>HYPERLINK("https://www.suredividend.com/sure-analysis-OLP/","One Liberty Properties, Inc.")</f>
        <v>0</v>
      </c>
      <c r="C137" t="s">
        <v>221</v>
      </c>
      <c r="D137">
        <v>22.86</v>
      </c>
      <c r="E137">
        <v>0.07874015748031496</v>
      </c>
      <c r="F137" t="s">
        <v>246</v>
      </c>
      <c r="G137">
        <v>0</v>
      </c>
      <c r="H137">
        <v>0</v>
      </c>
      <c r="I137">
        <v>1.749142935277059</v>
      </c>
      <c r="J137">
        <v>481.750177</v>
      </c>
      <c r="K137">
        <v>12.44800333221364</v>
      </c>
      <c r="L137">
        <v>0.9254724525275444</v>
      </c>
      <c r="N137">
        <v>30.71</v>
      </c>
      <c r="O137">
        <v>20.05</v>
      </c>
    </row>
    <row r="138" spans="1:15">
      <c r="A138" s="1" t="s">
        <v>151</v>
      </c>
      <c r="B138">
        <f>HYPERLINK("https://www.suredividend.com/sure-analysis-ORC/","Orchid Island Capital Inc")</f>
        <v>0</v>
      </c>
      <c r="C138" t="s">
        <v>221</v>
      </c>
      <c r="D138">
        <v>10.96</v>
      </c>
      <c r="E138">
        <v>0.1751824817518248</v>
      </c>
      <c r="F138" t="s">
        <v>288</v>
      </c>
      <c r="G138">
        <v>0</v>
      </c>
      <c r="H138">
        <v>0.1974057110829954</v>
      </c>
      <c r="I138">
        <v>2.599649602967383</v>
      </c>
      <c r="J138">
        <v>407.897684</v>
      </c>
      <c r="K138" t="s">
        <v>222</v>
      </c>
      <c r="L138" t="s">
        <v>222</v>
      </c>
      <c r="N138">
        <v>14.14</v>
      </c>
      <c r="O138">
        <v>7.39</v>
      </c>
    </row>
    <row r="139" spans="1:15">
      <c r="A139" s="1" t="s">
        <v>152</v>
      </c>
      <c r="B139">
        <f>HYPERLINK("https://www.suredividend.com/sure-analysis-research-database/","Outfront Media Inc")</f>
        <v>0</v>
      </c>
      <c r="C139" t="s">
        <v>221</v>
      </c>
      <c r="D139">
        <v>17.39</v>
      </c>
      <c r="E139">
        <v>0.06727456765182201</v>
      </c>
      <c r="F139" t="s">
        <v>233</v>
      </c>
      <c r="G139" t="s">
        <v>222</v>
      </c>
      <c r="H139" t="s">
        <v>222</v>
      </c>
      <c r="I139">
        <v>1.169904731465187</v>
      </c>
      <c r="J139">
        <v>2869.013799</v>
      </c>
      <c r="K139">
        <v>21.12675846192931</v>
      </c>
      <c r="L139">
        <v>1.393905315697828</v>
      </c>
      <c r="N139">
        <v>27.49</v>
      </c>
      <c r="O139">
        <v>14.47</v>
      </c>
    </row>
    <row r="140" spans="1:15">
      <c r="A140" s="1" t="s">
        <v>153</v>
      </c>
      <c r="B140">
        <f>HYPERLINK("https://www.suredividend.com/sure-analysis-research-database/","PotlatchDeltic Corp")</f>
        <v>0</v>
      </c>
      <c r="C140" t="s">
        <v>221</v>
      </c>
      <c r="D140">
        <v>46.91</v>
      </c>
      <c r="E140">
        <v>0.036808723052228</v>
      </c>
      <c r="F140" t="s">
        <v>233</v>
      </c>
      <c r="G140">
        <v>0.02272727272727271</v>
      </c>
      <c r="H140">
        <v>0.02383625553960966</v>
      </c>
      <c r="I140">
        <v>1.726697198380024</v>
      </c>
      <c r="J140">
        <v>3737.914003</v>
      </c>
      <c r="K140">
        <v>11.19471099967056</v>
      </c>
      <c r="L140">
        <v>0.3770081219170358</v>
      </c>
      <c r="N140">
        <v>54.77</v>
      </c>
      <c r="O140">
        <v>37.54</v>
      </c>
    </row>
    <row r="141" spans="1:15">
      <c r="A141" s="1" t="s">
        <v>154</v>
      </c>
      <c r="B141">
        <f>HYPERLINK("https://www.suredividend.com/sure-analysis-PDM/","Piedmont Office Realty Trust Inc")</f>
        <v>0</v>
      </c>
      <c r="C141" t="s">
        <v>221</v>
      </c>
      <c r="D141">
        <v>9.23</v>
      </c>
      <c r="E141">
        <v>0.09100758396533043</v>
      </c>
      <c r="F141" t="s">
        <v>224</v>
      </c>
      <c r="G141">
        <v>0</v>
      </c>
      <c r="H141">
        <v>0</v>
      </c>
      <c r="I141">
        <v>0.814538548261296</v>
      </c>
      <c r="J141">
        <v>1141.224456</v>
      </c>
      <c r="K141">
        <v>7.77242018790438</v>
      </c>
      <c r="L141">
        <v>0.6844861750094925</v>
      </c>
      <c r="N141">
        <v>16.4</v>
      </c>
      <c r="O141">
        <v>8.529999999999999</v>
      </c>
    </row>
    <row r="142" spans="1:15">
      <c r="A142" s="1" t="s">
        <v>155</v>
      </c>
      <c r="B142">
        <f>HYPERLINK("https://www.suredividend.com/sure-analysis-research-database/","Pebblebrook Hotel Trust")</f>
        <v>0</v>
      </c>
      <c r="C142" t="s">
        <v>221</v>
      </c>
      <c r="D142">
        <v>14.89</v>
      </c>
      <c r="E142">
        <v>0.002683557880899</v>
      </c>
      <c r="F142" t="s">
        <v>245</v>
      </c>
      <c r="G142">
        <v>0</v>
      </c>
      <c r="H142">
        <v>-0.5168930551573858</v>
      </c>
      <c r="I142">
        <v>0.039958176846594</v>
      </c>
      <c r="J142">
        <v>1875.883743</v>
      </c>
      <c r="K142" t="s">
        <v>222</v>
      </c>
      <c r="L142" t="s">
        <v>222</v>
      </c>
      <c r="N142">
        <v>26.09</v>
      </c>
      <c r="O142">
        <v>12.53</v>
      </c>
    </row>
    <row r="143" spans="1:15">
      <c r="A143" s="1" t="s">
        <v>156</v>
      </c>
      <c r="B143">
        <f>HYPERLINK("https://www.suredividend.com/sure-analysis-PECO/","Phillips Edison &amp; Company Inc")</f>
        <v>0</v>
      </c>
      <c r="C143" t="s">
        <v>222</v>
      </c>
      <c r="D143">
        <v>33.91</v>
      </c>
      <c r="E143">
        <v>0.03302860513122973</v>
      </c>
      <c r="F143" t="s">
        <v>289</v>
      </c>
      <c r="G143" t="s">
        <v>222</v>
      </c>
      <c r="H143" t="s">
        <v>222</v>
      </c>
      <c r="I143">
        <v>1.082993787005979</v>
      </c>
      <c r="J143">
        <v>3977.643</v>
      </c>
      <c r="K143">
        <v>0</v>
      </c>
      <c r="L143" t="s">
        <v>222</v>
      </c>
      <c r="N143">
        <v>35.3</v>
      </c>
      <c r="O143">
        <v>26.68</v>
      </c>
    </row>
    <row r="144" spans="1:15">
      <c r="A144" s="1" t="s">
        <v>157</v>
      </c>
      <c r="B144">
        <f>HYPERLINK("https://www.suredividend.com/sure-analysis-research-database/","Pennsylvania Real Estate Investment Trust")</f>
        <v>0</v>
      </c>
      <c r="C144" t="s">
        <v>221</v>
      </c>
      <c r="D144">
        <v>2.39</v>
      </c>
      <c r="E144">
        <v>0</v>
      </c>
      <c r="F144" t="s">
        <v>290</v>
      </c>
      <c r="G144" t="s">
        <v>222</v>
      </c>
      <c r="H144" t="s">
        <v>222</v>
      </c>
      <c r="I144">
        <v>0</v>
      </c>
      <c r="J144">
        <v>12.833009</v>
      </c>
      <c r="K144">
        <v>0</v>
      </c>
      <c r="L144">
        <v>-0</v>
      </c>
    </row>
    <row r="145" spans="1:15">
      <c r="A145" s="1" t="s">
        <v>158</v>
      </c>
      <c r="B145">
        <f>HYPERLINK("https://www.suredividend.com/sure-analysis-PGRE/","Paramount Group Inc")</f>
        <v>0</v>
      </c>
      <c r="C145" t="s">
        <v>221</v>
      </c>
      <c r="D145">
        <v>5.27</v>
      </c>
      <c r="E145">
        <v>0.05882352941176471</v>
      </c>
      <c r="F145" t="s">
        <v>239</v>
      </c>
      <c r="G145">
        <v>0.107142857142857</v>
      </c>
      <c r="H145">
        <v>-0.04970085067101349</v>
      </c>
      <c r="I145">
        <v>0.304252020373342</v>
      </c>
      <c r="J145">
        <v>1143.498239</v>
      </c>
      <c r="K145" t="s">
        <v>222</v>
      </c>
      <c r="L145" t="s">
        <v>222</v>
      </c>
      <c r="N145">
        <v>10.69</v>
      </c>
      <c r="O145">
        <v>5.11</v>
      </c>
    </row>
    <row r="146" spans="1:15">
      <c r="A146" s="1" t="s">
        <v>159</v>
      </c>
      <c r="B146">
        <f>HYPERLINK("https://www.suredividend.com/sure-analysis-PINE/","Alpine Income Property Trust Inc")</f>
        <v>0</v>
      </c>
      <c r="C146" t="s">
        <v>221</v>
      </c>
      <c r="D146">
        <v>18.27</v>
      </c>
      <c r="E146">
        <v>0.06020799124247401</v>
      </c>
      <c r="F146" t="s">
        <v>233</v>
      </c>
      <c r="G146" t="s">
        <v>222</v>
      </c>
      <c r="H146" t="s">
        <v>222</v>
      </c>
      <c r="I146">
        <v>1.066450346480304</v>
      </c>
      <c r="J146">
        <v>256.78865</v>
      </c>
      <c r="K146">
        <v>0</v>
      </c>
      <c r="L146" t="s">
        <v>222</v>
      </c>
      <c r="N146">
        <v>20.79</v>
      </c>
      <c r="O146">
        <v>15.19</v>
      </c>
    </row>
    <row r="147" spans="1:15">
      <c r="A147" s="1" t="s">
        <v>160</v>
      </c>
      <c r="B147">
        <f>HYPERLINK("https://www.suredividend.com/sure-analysis-research-database/","Park Hotels &amp; Resorts Inc")</f>
        <v>0</v>
      </c>
      <c r="C147" t="s">
        <v>221</v>
      </c>
      <c r="D147">
        <v>14.07</v>
      </c>
      <c r="E147">
        <v>0.019852433913229</v>
      </c>
      <c r="F147" t="s">
        <v>245</v>
      </c>
      <c r="G147" t="s">
        <v>222</v>
      </c>
      <c r="H147" t="s">
        <v>222</v>
      </c>
      <c r="I147">
        <v>0.279323745159137</v>
      </c>
      <c r="J147">
        <v>3124.542544</v>
      </c>
      <c r="K147">
        <v>19.28729965296296</v>
      </c>
      <c r="L147">
        <v>0.3931368686265124</v>
      </c>
      <c r="N147">
        <v>20.1</v>
      </c>
      <c r="O147">
        <v>10.68</v>
      </c>
    </row>
    <row r="148" spans="1:15">
      <c r="A148" s="1" t="s">
        <v>161</v>
      </c>
      <c r="B148">
        <f>HYPERLINK("https://www.suredividend.com/sure-analysis-PLD/","Prologis Inc")</f>
        <v>0</v>
      </c>
      <c r="C148" t="s">
        <v>221</v>
      </c>
      <c r="D148">
        <v>126.95</v>
      </c>
      <c r="E148">
        <v>0.02489168964159118</v>
      </c>
      <c r="F148" t="s">
        <v>233</v>
      </c>
      <c r="G148">
        <v>0.253968253968254</v>
      </c>
      <c r="H148">
        <v>0.1047834780592649</v>
      </c>
      <c r="I148">
        <v>3.128732728355126</v>
      </c>
      <c r="J148">
        <v>117229.31155</v>
      </c>
      <c r="K148">
        <v>34.90218267200509</v>
      </c>
      <c r="L148">
        <v>0.7557325430809483</v>
      </c>
      <c r="N148">
        <v>171.05</v>
      </c>
      <c r="O148">
        <v>97.38</v>
      </c>
    </row>
    <row r="149" spans="1:15">
      <c r="A149" s="1" t="s">
        <v>162</v>
      </c>
      <c r="B149">
        <f>HYPERLINK("https://www.suredividend.com/sure-analysis-PLYM/","Plymouth Industrial Reit Inc")</f>
        <v>0</v>
      </c>
      <c r="C149" t="s">
        <v>221</v>
      </c>
      <c r="D149">
        <v>22.2</v>
      </c>
      <c r="E149">
        <v>0.04054054054054054</v>
      </c>
      <c r="F149" t="s">
        <v>291</v>
      </c>
      <c r="G149">
        <v>0.04761904761904767</v>
      </c>
      <c r="H149">
        <v>-0.101168503026812</v>
      </c>
      <c r="I149">
        <v>0.864057442588501</v>
      </c>
      <c r="J149">
        <v>955.285181</v>
      </c>
      <c r="K149">
        <v>0</v>
      </c>
      <c r="L149" t="s">
        <v>222</v>
      </c>
      <c r="N149">
        <v>26.42</v>
      </c>
      <c r="O149">
        <v>15.41</v>
      </c>
    </row>
    <row r="150" spans="1:15">
      <c r="A150" s="1" t="s">
        <v>163</v>
      </c>
      <c r="B150">
        <f>HYPERLINK("https://www.suredividend.com/sure-analysis-PMT/","Pennymac Mortgage Investment Trust")</f>
        <v>0</v>
      </c>
      <c r="C150" t="s">
        <v>221</v>
      </c>
      <c r="D150">
        <v>13.13</v>
      </c>
      <c r="E150">
        <v>0.1218583396801219</v>
      </c>
      <c r="F150" t="s">
        <v>277</v>
      </c>
      <c r="G150">
        <v>-0.148936170212766</v>
      </c>
      <c r="H150">
        <v>-0.03173902863120104</v>
      </c>
      <c r="I150">
        <v>1.714302995893906</v>
      </c>
      <c r="J150">
        <v>1167.153365</v>
      </c>
      <c r="K150" t="s">
        <v>222</v>
      </c>
      <c r="L150" t="s">
        <v>222</v>
      </c>
      <c r="N150">
        <v>15.57</v>
      </c>
      <c r="O150">
        <v>10.26</v>
      </c>
    </row>
    <row r="151" spans="1:15">
      <c r="A151" s="1" t="s">
        <v>164</v>
      </c>
      <c r="B151">
        <f>HYPERLINK("https://www.suredividend.com/sure-analysis-PSA/","Public Storage")</f>
        <v>0</v>
      </c>
      <c r="C151" t="s">
        <v>221</v>
      </c>
      <c r="D151">
        <v>304.82</v>
      </c>
      <c r="E151">
        <v>0.03936749557115675</v>
      </c>
      <c r="F151" t="s">
        <v>286</v>
      </c>
      <c r="G151">
        <v>0</v>
      </c>
      <c r="H151">
        <v>0</v>
      </c>
      <c r="I151">
        <v>7.769932377706109</v>
      </c>
      <c r="J151">
        <v>53574.38347</v>
      </c>
      <c r="K151">
        <v>12.9335245329248</v>
      </c>
      <c r="L151">
        <v>0.3306354203279195</v>
      </c>
      <c r="N151">
        <v>397.56</v>
      </c>
      <c r="O151">
        <v>268.93</v>
      </c>
    </row>
    <row r="152" spans="1:15">
      <c r="A152" s="1" t="s">
        <v>165</v>
      </c>
      <c r="B152">
        <f>HYPERLINK("https://www.suredividend.com/sure-analysis-PSTL/","Postal Realty Trust Inc")</f>
        <v>0</v>
      </c>
      <c r="C152" t="s">
        <v>221</v>
      </c>
      <c r="D152">
        <v>15.17</v>
      </c>
      <c r="E152">
        <v>0.06262359920896506</v>
      </c>
      <c r="F152" t="s">
        <v>231</v>
      </c>
      <c r="G152" t="s">
        <v>222</v>
      </c>
      <c r="H152" t="s">
        <v>222</v>
      </c>
      <c r="I152">
        <v>0.9147623774308111</v>
      </c>
      <c r="J152">
        <v>288.450162</v>
      </c>
      <c r="K152">
        <v>0</v>
      </c>
      <c r="L152" t="s">
        <v>222</v>
      </c>
      <c r="N152">
        <v>17.72</v>
      </c>
      <c r="O152">
        <v>13.54</v>
      </c>
    </row>
    <row r="153" spans="1:15">
      <c r="A153" s="1" t="s">
        <v>166</v>
      </c>
      <c r="B153">
        <f>HYPERLINK("https://www.suredividend.com/sure-analysis-research-database/","Qts Realty Trust Inc")</f>
        <v>0</v>
      </c>
      <c r="C153" t="s">
        <v>221</v>
      </c>
      <c r="D153">
        <v>77.95</v>
      </c>
      <c r="E153">
        <v>0.024627146197</v>
      </c>
      <c r="F153" t="s">
        <v>292</v>
      </c>
      <c r="G153" t="s">
        <v>222</v>
      </c>
      <c r="H153" t="s">
        <v>222</v>
      </c>
      <c r="I153">
        <v>1.919686046056193</v>
      </c>
      <c r="J153">
        <v>6000.024381</v>
      </c>
      <c r="K153" t="s">
        <v>222</v>
      </c>
      <c r="L153" t="s">
        <v>222</v>
      </c>
      <c r="M153">
        <v>0.511585848661215</v>
      </c>
      <c r="N153">
        <v>78.15000000000001</v>
      </c>
      <c r="O153">
        <v>55.11</v>
      </c>
    </row>
    <row r="154" spans="1:15">
      <c r="A154" s="1" t="s">
        <v>167</v>
      </c>
      <c r="B154">
        <f>HYPERLINK("https://www.suredividend.com/sure-analysis-research-database/","Ready Capital Corp")</f>
        <v>0</v>
      </c>
      <c r="C154" t="s">
        <v>221</v>
      </c>
      <c r="D154">
        <v>11.18</v>
      </c>
      <c r="E154">
        <v>0.176297592978696</v>
      </c>
      <c r="F154" t="s">
        <v>243</v>
      </c>
      <c r="G154">
        <v>-0.04761904761904756</v>
      </c>
      <c r="H154">
        <v>0</v>
      </c>
      <c r="I154">
        <v>1.971007089501824</v>
      </c>
      <c r="J154">
        <v>1237.987874</v>
      </c>
      <c r="K154">
        <v>6.702623004840229</v>
      </c>
      <c r="L154">
        <v>1.247472841456851</v>
      </c>
      <c r="N154">
        <v>13.89</v>
      </c>
      <c r="O154">
        <v>9.35</v>
      </c>
    </row>
    <row r="155" spans="1:15">
      <c r="A155" s="1" t="s">
        <v>168</v>
      </c>
      <c r="B155">
        <f>HYPERLINK("https://www.suredividend.com/sure-analysis-REG/","Regency Centers Corporation")</f>
        <v>0</v>
      </c>
      <c r="C155" t="s">
        <v>221</v>
      </c>
      <c r="D155">
        <v>63.28</v>
      </c>
      <c r="E155">
        <v>0.04108723135271808</v>
      </c>
      <c r="F155" t="s">
        <v>275</v>
      </c>
      <c r="G155" t="s">
        <v>222</v>
      </c>
      <c r="H155" t="s">
        <v>222</v>
      </c>
      <c r="I155">
        <v>2.486771954701495</v>
      </c>
      <c r="J155">
        <v>10840.365621</v>
      </c>
      <c r="K155">
        <v>22.45009603214149</v>
      </c>
      <c r="L155">
        <v>0.8849722258724181</v>
      </c>
      <c r="N155">
        <v>71.14</v>
      </c>
      <c r="O155">
        <v>51.45</v>
      </c>
    </row>
    <row r="156" spans="1:15">
      <c r="A156" s="1" t="s">
        <v>169</v>
      </c>
      <c r="B156">
        <f>HYPERLINK("https://www.suredividend.com/sure-analysis-research-database/","Rexford Industrial Realty Inc")</f>
        <v>0</v>
      </c>
      <c r="C156" t="s">
        <v>221</v>
      </c>
      <c r="D156">
        <v>61.59</v>
      </c>
      <c r="E156">
        <v>0.020279462769892</v>
      </c>
      <c r="F156" t="s">
        <v>241</v>
      </c>
      <c r="G156">
        <v>0.3125</v>
      </c>
      <c r="H156">
        <v>0.1450860244617913</v>
      </c>
      <c r="I156">
        <v>1.24901211199769</v>
      </c>
      <c r="J156">
        <v>12116.838376</v>
      </c>
      <c r="K156">
        <v>76.94158899048141</v>
      </c>
      <c r="L156">
        <v>1.35600055585462</v>
      </c>
      <c r="N156">
        <v>83.23</v>
      </c>
      <c r="O156">
        <v>48.45</v>
      </c>
    </row>
    <row r="157" spans="1:15">
      <c r="A157" s="1" t="s">
        <v>170</v>
      </c>
      <c r="B157">
        <f>HYPERLINK("https://www.suredividend.com/sure-analysis-research-database/","Ryman Hospitality Properties Inc")</f>
        <v>0</v>
      </c>
      <c r="C157" t="s">
        <v>221</v>
      </c>
      <c r="D157">
        <v>95.63</v>
      </c>
      <c r="E157">
        <v>0.003656650514189</v>
      </c>
      <c r="F157" t="s">
        <v>241</v>
      </c>
      <c r="G157" t="s">
        <v>222</v>
      </c>
      <c r="H157" t="s">
        <v>222</v>
      </c>
      <c r="I157">
        <v>0.349685488671944</v>
      </c>
      <c r="J157">
        <v>5275.61256</v>
      </c>
      <c r="K157">
        <v>40.89844068747916</v>
      </c>
      <c r="L157">
        <v>0.150079608872079</v>
      </c>
      <c r="N157">
        <v>100.74</v>
      </c>
      <c r="O157">
        <v>70.15000000000001</v>
      </c>
    </row>
    <row r="158" spans="1:15">
      <c r="A158" s="1" t="s">
        <v>171</v>
      </c>
      <c r="B158">
        <f>HYPERLINK("https://www.suredividend.com/sure-analysis-RLJ/","RLJ Lodging Trust")</f>
        <v>0</v>
      </c>
      <c r="C158" t="s">
        <v>221</v>
      </c>
      <c r="D158">
        <v>11.51</v>
      </c>
      <c r="E158">
        <v>0.010387353781958</v>
      </c>
      <c r="F158" t="s">
        <v>241</v>
      </c>
      <c r="G158">
        <v>4</v>
      </c>
      <c r="H158">
        <v>-0.3143677884581088</v>
      </c>
      <c r="I158">
        <v>0.119558442030347</v>
      </c>
      <c r="J158">
        <v>1871.101477</v>
      </c>
      <c r="K158">
        <v>113.2216795758199</v>
      </c>
      <c r="L158">
        <v>1.172141588532814</v>
      </c>
      <c r="N158">
        <v>14.63</v>
      </c>
      <c r="O158">
        <v>9.789999999999999</v>
      </c>
    </row>
    <row r="159" spans="1:15">
      <c r="A159" s="1" t="s">
        <v>172</v>
      </c>
      <c r="B159">
        <f>HYPERLINK("https://www.suredividend.com/sure-analysis-research-database/","Retail Properties of America Inc")</f>
        <v>0</v>
      </c>
      <c r="C159" t="s">
        <v>221</v>
      </c>
      <c r="D159">
        <v>13.15</v>
      </c>
      <c r="E159">
        <v>0.021110549336365</v>
      </c>
      <c r="F159" t="s">
        <v>293</v>
      </c>
      <c r="G159" t="s">
        <v>222</v>
      </c>
      <c r="H159" t="s">
        <v>222</v>
      </c>
      <c r="I159">
        <v>0.277603723773209</v>
      </c>
      <c r="J159">
        <v>2824.591977</v>
      </c>
      <c r="K159">
        <v>144.7321160765526</v>
      </c>
      <c r="L159">
        <v>3.040566525445882</v>
      </c>
      <c r="M159">
        <v>1.391233007611826</v>
      </c>
      <c r="N159">
        <v>14.07</v>
      </c>
      <c r="O159">
        <v>5.01</v>
      </c>
    </row>
    <row r="160" spans="1:15">
      <c r="A160" s="1" t="s">
        <v>173</v>
      </c>
      <c r="B160">
        <f>HYPERLINK("https://www.suredividend.com/sure-analysis-RPT/","RPT Realty")</f>
        <v>0</v>
      </c>
      <c r="C160" t="s">
        <v>221</v>
      </c>
      <c r="D160">
        <v>10.76</v>
      </c>
      <c r="E160">
        <v>0.05204460966542752</v>
      </c>
      <c r="F160" t="s">
        <v>294</v>
      </c>
      <c r="G160" t="s">
        <v>222</v>
      </c>
      <c r="H160" t="s">
        <v>222</v>
      </c>
      <c r="I160">
        <v>0.509845079266616</v>
      </c>
      <c r="J160">
        <v>930.560911</v>
      </c>
      <c r="K160">
        <v>12.18123271189768</v>
      </c>
      <c r="L160">
        <v>0.5704241209069322</v>
      </c>
      <c r="N160">
        <v>13.8</v>
      </c>
      <c r="O160">
        <v>7.19</v>
      </c>
    </row>
    <row r="161" spans="1:15">
      <c r="A161" s="1" t="s">
        <v>174</v>
      </c>
      <c r="B161">
        <f>HYPERLINK("https://www.suredividend.com/sure-analysis-research-database/","Retail Value Inc")</f>
        <v>0</v>
      </c>
      <c r="C161" t="s">
        <v>221</v>
      </c>
      <c r="D161">
        <v>3</v>
      </c>
      <c r="E161">
        <v>0</v>
      </c>
      <c r="F161" t="s">
        <v>295</v>
      </c>
      <c r="G161" t="s">
        <v>222</v>
      </c>
      <c r="H161" t="s">
        <v>222</v>
      </c>
      <c r="I161">
        <v>0</v>
      </c>
      <c r="J161">
        <v>63.35145</v>
      </c>
      <c r="K161">
        <v>0</v>
      </c>
      <c r="L161" t="s">
        <v>222</v>
      </c>
      <c r="M161">
        <v>0.324953635968146</v>
      </c>
      <c r="N161">
        <v>3.49</v>
      </c>
      <c r="O161">
        <v>1.58</v>
      </c>
    </row>
    <row r="162" spans="1:15">
      <c r="A162" s="1" t="s">
        <v>175</v>
      </c>
      <c r="B162">
        <f>HYPERLINK("https://www.suredividend.com/sure-analysis-research-database/","Redwood Trust Inc.")</f>
        <v>0</v>
      </c>
      <c r="C162" t="s">
        <v>221</v>
      </c>
      <c r="D162">
        <v>7.66</v>
      </c>
      <c r="E162">
        <v>0.114429600247576</v>
      </c>
      <c r="F162" t="s">
        <v>296</v>
      </c>
      <c r="G162">
        <v>0</v>
      </c>
      <c r="H162">
        <v>-0.03857820993638306</v>
      </c>
      <c r="I162">
        <v>0.8765307378964391</v>
      </c>
      <c r="J162">
        <v>870.0903080000001</v>
      </c>
      <c r="K162" t="s">
        <v>222</v>
      </c>
      <c r="L162" t="s">
        <v>222</v>
      </c>
      <c r="N162">
        <v>9.84</v>
      </c>
      <c r="O162">
        <v>5.34</v>
      </c>
    </row>
    <row r="163" spans="1:15">
      <c r="A163" s="1" t="s">
        <v>176</v>
      </c>
      <c r="B163">
        <f>HYPERLINK("https://www.suredividend.com/sure-analysis-RYN/","Rayonier Inc.")</f>
        <v>0</v>
      </c>
      <c r="C163" t="s">
        <v>221</v>
      </c>
      <c r="D163">
        <v>33.84</v>
      </c>
      <c r="E163">
        <v>0.03309692671394799</v>
      </c>
      <c r="F163" t="s">
        <v>233</v>
      </c>
      <c r="G163">
        <v>0.05555555555555558</v>
      </c>
      <c r="H163">
        <v>0.02655203974111342</v>
      </c>
      <c r="I163">
        <v>1.111678093138246</v>
      </c>
      <c r="J163">
        <v>4985.273945</v>
      </c>
      <c r="K163">
        <v>46.55784103775788</v>
      </c>
      <c r="L163">
        <v>1.558937166089252</v>
      </c>
      <c r="N163">
        <v>44.78</v>
      </c>
      <c r="O163">
        <v>29.27</v>
      </c>
    </row>
    <row r="164" spans="1:15">
      <c r="A164" s="1" t="s">
        <v>177</v>
      </c>
      <c r="B164">
        <f>HYPERLINK("https://www.suredividend.com/sure-analysis-SAFE/","Safehold Inc")</f>
        <v>0</v>
      </c>
      <c r="C164" t="s">
        <v>221</v>
      </c>
      <c r="D164">
        <v>30.18</v>
      </c>
      <c r="E164">
        <v>0.02352551358515573</v>
      </c>
      <c r="F164" t="s">
        <v>239</v>
      </c>
      <c r="G164">
        <v>0.04117647058823515</v>
      </c>
      <c r="H164">
        <v>0.03365688434519343</v>
      </c>
      <c r="I164">
        <v>0.694760926188827</v>
      </c>
      <c r="J164">
        <v>1883.154015</v>
      </c>
      <c r="K164">
        <v>0</v>
      </c>
      <c r="L164" t="s">
        <v>222</v>
      </c>
      <c r="N164">
        <v>58.13</v>
      </c>
      <c r="O164">
        <v>23.5</v>
      </c>
    </row>
    <row r="165" spans="1:15">
      <c r="A165" s="1" t="s">
        <v>178</v>
      </c>
      <c r="B165">
        <f>HYPERLINK("https://www.suredividend.com/sure-analysis-SBAC/","SBA Communications Corp")</f>
        <v>0</v>
      </c>
      <c r="C165" t="s">
        <v>221</v>
      </c>
      <c r="D165">
        <v>260.35</v>
      </c>
      <c r="E165">
        <v>0.01305934319185711</v>
      </c>
      <c r="F165" t="s">
        <v>270</v>
      </c>
      <c r="G165" t="s">
        <v>222</v>
      </c>
      <c r="H165" t="s">
        <v>222</v>
      </c>
      <c r="I165">
        <v>2.830320639843239</v>
      </c>
      <c r="J165">
        <v>28127.941934</v>
      </c>
      <c r="K165">
        <v>60.95833147515653</v>
      </c>
      <c r="L165">
        <v>0.6706920947495828</v>
      </c>
      <c r="N165">
        <v>377.44</v>
      </c>
      <c r="O165">
        <v>235.63</v>
      </c>
    </row>
    <row r="166" spans="1:15">
      <c r="A166" s="1" t="s">
        <v>179</v>
      </c>
      <c r="B166">
        <f>HYPERLINK("https://www.suredividend.com/sure-analysis-SBRA/","Sabra Healthcare REIT Inc")</f>
        <v>0</v>
      </c>
      <c r="C166" t="s">
        <v>221</v>
      </c>
      <c r="D166">
        <v>12.02</v>
      </c>
      <c r="E166">
        <v>0.09983361064891846</v>
      </c>
      <c r="F166" t="s">
        <v>231</v>
      </c>
      <c r="G166">
        <v>0</v>
      </c>
      <c r="H166">
        <v>-0.07789208851827223</v>
      </c>
      <c r="I166">
        <v>1.159797894351976</v>
      </c>
      <c r="J166">
        <v>2778.536</v>
      </c>
      <c r="K166" t="s">
        <v>222</v>
      </c>
      <c r="L166" t="s">
        <v>222</v>
      </c>
      <c r="N166">
        <v>15.54</v>
      </c>
      <c r="O166">
        <v>10.46</v>
      </c>
    </row>
    <row r="167" spans="1:15">
      <c r="A167" s="1" t="s">
        <v>180</v>
      </c>
      <c r="B167">
        <f>HYPERLINK("https://www.suredividend.com/sure-analysis-research-database/","Global Self Storage Inc")</f>
        <v>0</v>
      </c>
      <c r="C167" t="s">
        <v>221</v>
      </c>
      <c r="D167">
        <v>5.55</v>
      </c>
      <c r="E167">
        <v>0.048619312943513</v>
      </c>
      <c r="F167" t="s">
        <v>233</v>
      </c>
      <c r="G167">
        <v>0.1153846153846154</v>
      </c>
      <c r="H167">
        <v>0.0220800938152379</v>
      </c>
      <c r="I167">
        <v>0.269837186836501</v>
      </c>
      <c r="J167">
        <v>61.635708</v>
      </c>
      <c r="K167">
        <v>0</v>
      </c>
      <c r="L167" t="s">
        <v>222</v>
      </c>
      <c r="N167">
        <v>7.16</v>
      </c>
      <c r="O167">
        <v>4.69</v>
      </c>
    </row>
    <row r="168" spans="1:15">
      <c r="A168" s="1" t="s">
        <v>181</v>
      </c>
      <c r="B168">
        <f>HYPERLINK("https://www.suredividend.com/sure-analysis-research-database/","Seven Hills Realty Trust .")</f>
        <v>0</v>
      </c>
      <c r="C168" t="s">
        <v>222</v>
      </c>
      <c r="D168">
        <v>11.09</v>
      </c>
      <c r="E168">
        <v>0.09547851164192801</v>
      </c>
      <c r="F168" t="s">
        <v>263</v>
      </c>
      <c r="G168" t="s">
        <v>222</v>
      </c>
      <c r="H168" t="s">
        <v>222</v>
      </c>
      <c r="I168">
        <v>1.058856694108986</v>
      </c>
      <c r="J168">
        <v>163.10185</v>
      </c>
      <c r="K168">
        <v>0</v>
      </c>
      <c r="L168" t="s">
        <v>222</v>
      </c>
      <c r="N168">
        <v>11.15</v>
      </c>
      <c r="O168">
        <v>8.31</v>
      </c>
    </row>
    <row r="169" spans="1:15">
      <c r="A169" s="1" t="s">
        <v>182</v>
      </c>
      <c r="B169">
        <f>HYPERLINK("https://www.suredividend.com/sure-analysis-research-database/","Sunstone Hotel Investors Inc")</f>
        <v>0</v>
      </c>
      <c r="C169" t="s">
        <v>221</v>
      </c>
      <c r="D169">
        <v>10.7</v>
      </c>
      <c r="E169">
        <v>0.009321268002221</v>
      </c>
      <c r="F169" t="s">
        <v>241</v>
      </c>
      <c r="G169" t="s">
        <v>222</v>
      </c>
      <c r="H169" t="s">
        <v>222</v>
      </c>
      <c r="I169">
        <v>0.09973756762377101</v>
      </c>
      <c r="J169">
        <v>2229.010229</v>
      </c>
      <c r="K169">
        <v>30.70642681737405</v>
      </c>
      <c r="L169">
        <v>0.2921428459981576</v>
      </c>
      <c r="N169">
        <v>12.59</v>
      </c>
      <c r="O169">
        <v>9.15</v>
      </c>
    </row>
    <row r="170" spans="1:15">
      <c r="A170" s="1" t="s">
        <v>183</v>
      </c>
      <c r="B170">
        <f>HYPERLINK("https://www.suredividend.com/sure-analysis-research-database/","SITE Centers Corp")</f>
        <v>0</v>
      </c>
      <c r="C170" t="s">
        <v>221</v>
      </c>
      <c r="D170">
        <v>13.29</v>
      </c>
      <c r="E170">
        <v>0.038562267647575</v>
      </c>
      <c r="F170" t="s">
        <v>229</v>
      </c>
      <c r="G170" t="s">
        <v>222</v>
      </c>
      <c r="H170" t="s">
        <v>222</v>
      </c>
      <c r="I170">
        <v>0.5124925370362841</v>
      </c>
      <c r="J170">
        <v>2795.862074</v>
      </c>
      <c r="K170">
        <v>17.79908246175491</v>
      </c>
      <c r="L170">
        <v>0.6978384218903649</v>
      </c>
      <c r="N170">
        <v>16.73</v>
      </c>
      <c r="O170">
        <v>10.32</v>
      </c>
    </row>
    <row r="171" spans="1:15">
      <c r="A171" s="1" t="s">
        <v>184</v>
      </c>
      <c r="B171">
        <f>HYPERLINK("https://www.suredividend.com/sure-analysis-SKT/","Tanger Factory Outlet Centers, Inc.")</f>
        <v>0</v>
      </c>
      <c r="C171" t="s">
        <v>221</v>
      </c>
      <c r="D171">
        <v>18.93</v>
      </c>
      <c r="E171">
        <v>0.04648705758055996</v>
      </c>
      <c r="F171" t="s">
        <v>284</v>
      </c>
      <c r="G171" t="s">
        <v>222</v>
      </c>
      <c r="H171" t="s">
        <v>222</v>
      </c>
      <c r="I171">
        <v>0.825471657426559</v>
      </c>
      <c r="J171">
        <v>1978.145626</v>
      </c>
      <c r="K171">
        <v>24.36319956647043</v>
      </c>
      <c r="L171">
        <v>1.073993829594794</v>
      </c>
      <c r="N171">
        <v>20.27</v>
      </c>
      <c r="O171">
        <v>12.94</v>
      </c>
    </row>
    <row r="172" spans="1:15">
      <c r="A172" s="1" t="s">
        <v>185</v>
      </c>
      <c r="B172">
        <f>HYPERLINK("https://www.suredividend.com/sure-analysis-SLG/","SL Green Realty Corp.")</f>
        <v>0</v>
      </c>
      <c r="C172" t="s">
        <v>221</v>
      </c>
      <c r="D172">
        <v>34.27</v>
      </c>
      <c r="E172">
        <v>0.09483513276918587</v>
      </c>
      <c r="F172" t="s">
        <v>238</v>
      </c>
      <c r="G172">
        <v>-0.1287001287001286</v>
      </c>
      <c r="H172">
        <v>-0.02241337754961736</v>
      </c>
      <c r="I172">
        <v>3.464464677516788</v>
      </c>
      <c r="J172">
        <v>2205.805993</v>
      </c>
      <c r="K172" t="s">
        <v>222</v>
      </c>
      <c r="L172" t="s">
        <v>222</v>
      </c>
      <c r="N172">
        <v>77.73</v>
      </c>
      <c r="O172">
        <v>31.43</v>
      </c>
    </row>
    <row r="173" spans="1:15">
      <c r="A173" s="1" t="s">
        <v>186</v>
      </c>
      <c r="B173">
        <f>HYPERLINK("https://www.suredividend.com/sure-analysis-research-database/","New Senior Investment Group Inc")</f>
        <v>0</v>
      </c>
      <c r="C173" t="s">
        <v>221</v>
      </c>
      <c r="D173">
        <v>8.82</v>
      </c>
      <c r="E173">
        <v>0.021896297765001</v>
      </c>
      <c r="F173" t="s">
        <v>297</v>
      </c>
      <c r="G173" t="s">
        <v>222</v>
      </c>
      <c r="H173" t="s">
        <v>222</v>
      </c>
      <c r="I173">
        <v>0.193125346287316</v>
      </c>
      <c r="J173">
        <v>741.437265</v>
      </c>
      <c r="K173" t="s">
        <v>222</v>
      </c>
      <c r="L173" t="s">
        <v>222</v>
      </c>
      <c r="M173">
        <v>1.252124396730207</v>
      </c>
      <c r="N173">
        <v>9.44</v>
      </c>
      <c r="O173">
        <v>3.45</v>
      </c>
    </row>
    <row r="174" spans="1:15">
      <c r="A174" s="1" t="s">
        <v>187</v>
      </c>
      <c r="B174">
        <f>HYPERLINK("https://www.suredividend.com/sure-analysis-research-database/","Sotherly Hotels Inc")</f>
        <v>0</v>
      </c>
      <c r="C174" t="s">
        <v>221</v>
      </c>
      <c r="D174">
        <v>2.41</v>
      </c>
      <c r="E174">
        <v>0</v>
      </c>
      <c r="F174" t="s">
        <v>298</v>
      </c>
      <c r="G174" t="s">
        <v>222</v>
      </c>
      <c r="H174" t="s">
        <v>222</v>
      </c>
      <c r="I174">
        <v>0</v>
      </c>
      <c r="J174">
        <v>44.379548</v>
      </c>
      <c r="K174">
        <v>0</v>
      </c>
      <c r="L174" t="s">
        <v>222</v>
      </c>
      <c r="N174">
        <v>3.11</v>
      </c>
      <c r="O174">
        <v>1.48</v>
      </c>
    </row>
    <row r="175" spans="1:15">
      <c r="A175" s="1" t="s">
        <v>188</v>
      </c>
      <c r="B175">
        <f>HYPERLINK("https://www.suredividend.com/sure-analysis-SPG/","Simon Property Group, Inc.")</f>
        <v>0</v>
      </c>
      <c r="C175" t="s">
        <v>221</v>
      </c>
      <c r="D175">
        <v>124.08</v>
      </c>
      <c r="E175">
        <v>0.05802707930367505</v>
      </c>
      <c r="F175" t="s">
        <v>233</v>
      </c>
      <c r="G175" t="s">
        <v>222</v>
      </c>
      <c r="H175" t="s">
        <v>222</v>
      </c>
      <c r="I175">
        <v>6.742892890694519</v>
      </c>
      <c r="J175">
        <v>40564.662048</v>
      </c>
      <c r="K175">
        <v>18.98918641822528</v>
      </c>
      <c r="L175">
        <v>1.034186026180141</v>
      </c>
      <c r="N175">
        <v>133.08</v>
      </c>
      <c r="O175">
        <v>84.72</v>
      </c>
    </row>
    <row r="176" spans="1:15">
      <c r="A176" s="1" t="s">
        <v>189</v>
      </c>
      <c r="B176">
        <f>HYPERLINK("https://www.suredividend.com/sure-analysis-SRC/","Spirit Realty Capital Inc")</f>
        <v>0</v>
      </c>
      <c r="C176" t="s">
        <v>221</v>
      </c>
      <c r="D176">
        <v>41.9</v>
      </c>
      <c r="E176">
        <v>0.06324582338902147</v>
      </c>
      <c r="F176" t="s">
        <v>234</v>
      </c>
      <c r="G176">
        <v>0.03918495297805635</v>
      </c>
      <c r="H176">
        <v>0.297920836845369</v>
      </c>
      <c r="I176">
        <v>2.537673012913514</v>
      </c>
      <c r="J176">
        <v>5920.655868</v>
      </c>
      <c r="K176">
        <v>21.56015552326746</v>
      </c>
      <c r="L176">
        <v>1.24395735927133</v>
      </c>
      <c r="N176">
        <v>45.85</v>
      </c>
      <c r="O176">
        <v>33.74</v>
      </c>
    </row>
    <row r="177" spans="1:15">
      <c r="A177" s="1" t="s">
        <v>190</v>
      </c>
      <c r="B177">
        <f>HYPERLINK("https://www.suredividend.com/sure-analysis-research-database/","Seritage Growth Properties")</f>
        <v>0</v>
      </c>
      <c r="C177" t="s">
        <v>221</v>
      </c>
      <c r="D177">
        <v>11.92</v>
      </c>
      <c r="E177">
        <v>0</v>
      </c>
      <c r="F177" t="s">
        <v>299</v>
      </c>
      <c r="G177" t="s">
        <v>222</v>
      </c>
      <c r="H177" t="s">
        <v>222</v>
      </c>
      <c r="I177">
        <v>0</v>
      </c>
      <c r="J177">
        <v>667.905982</v>
      </c>
      <c r="K177" t="s">
        <v>222</v>
      </c>
      <c r="L177">
        <v>-0</v>
      </c>
      <c r="N177">
        <v>14.52</v>
      </c>
      <c r="O177">
        <v>4.9</v>
      </c>
    </row>
    <row r="178" spans="1:15">
      <c r="A178" s="1" t="s">
        <v>191</v>
      </c>
      <c r="B178">
        <f>HYPERLINK("https://www.suredividend.com/sure-analysis-STAG/","STAG Industrial Inc")</f>
        <v>0</v>
      </c>
      <c r="C178" t="s">
        <v>221</v>
      </c>
      <c r="D178">
        <v>34.21</v>
      </c>
      <c r="E178">
        <v>0.04296989184448991</v>
      </c>
      <c r="F178" t="s">
        <v>241</v>
      </c>
      <c r="G178">
        <v>0.00684655658477662</v>
      </c>
      <c r="H178">
        <v>0.002744078707042297</v>
      </c>
      <c r="I178">
        <v>1.431856553481617</v>
      </c>
      <c r="J178">
        <v>6134.846356</v>
      </c>
      <c r="K178">
        <v>34.44820486256872</v>
      </c>
      <c r="L178">
        <v>1.438762614028956</v>
      </c>
      <c r="N178">
        <v>40.78</v>
      </c>
      <c r="O178">
        <v>26.07</v>
      </c>
    </row>
    <row r="179" spans="1:15">
      <c r="A179" s="1" t="s">
        <v>192</v>
      </c>
      <c r="B179">
        <f>HYPERLINK("https://www.suredividend.com/sure-analysis-research-database/","iStar Inc")</f>
        <v>0</v>
      </c>
      <c r="C179" t="s">
        <v>221</v>
      </c>
      <c r="D179">
        <v>7.71</v>
      </c>
      <c r="E179">
        <v>0.025222444173107</v>
      </c>
      <c r="F179" t="s">
        <v>300</v>
      </c>
      <c r="G179" t="s">
        <v>222</v>
      </c>
      <c r="H179" t="s">
        <v>222</v>
      </c>
      <c r="I179">
        <v>0.194465044574662</v>
      </c>
      <c r="J179">
        <v>669.505791</v>
      </c>
      <c r="K179">
        <v>1.68305494152723</v>
      </c>
      <c r="L179">
        <v>0.03944524230723367</v>
      </c>
      <c r="N179">
        <v>19.32</v>
      </c>
      <c r="O179">
        <v>6.46</v>
      </c>
    </row>
    <row r="180" spans="1:15">
      <c r="A180" s="1" t="s">
        <v>193</v>
      </c>
      <c r="B180">
        <f>HYPERLINK("https://www.suredividend.com/sure-analysis-STOR/","Store Capital Corp")</f>
        <v>0</v>
      </c>
      <c r="C180" t="s">
        <v>221</v>
      </c>
      <c r="D180">
        <v>32.21</v>
      </c>
      <c r="E180">
        <v>0.036159915256518</v>
      </c>
      <c r="F180" t="s">
        <v>301</v>
      </c>
      <c r="G180" t="s">
        <v>222</v>
      </c>
      <c r="H180" t="s">
        <v>222</v>
      </c>
      <c r="I180">
        <v>1.164710870412454</v>
      </c>
      <c r="J180">
        <v>9105.309520999999</v>
      </c>
      <c r="K180">
        <v>28.39145360975473</v>
      </c>
      <c r="L180">
        <v>1.00406109518315</v>
      </c>
      <c r="M180">
        <v>0.4776788525423991</v>
      </c>
      <c r="N180">
        <v>32.25</v>
      </c>
      <c r="O180">
        <v>23.82</v>
      </c>
    </row>
    <row r="181" spans="1:15">
      <c r="A181" s="1" t="s">
        <v>194</v>
      </c>
      <c r="B181">
        <f>HYPERLINK("https://www.suredividend.com/sure-analysis-STWD/","Starwood Property Trust Inc")</f>
        <v>0</v>
      </c>
      <c r="C181" t="s">
        <v>221</v>
      </c>
      <c r="D181">
        <v>19.66</v>
      </c>
      <c r="E181">
        <v>0.09766022380467955</v>
      </c>
      <c r="F181" t="s">
        <v>239</v>
      </c>
      <c r="G181">
        <v>0</v>
      </c>
      <c r="H181">
        <v>0</v>
      </c>
      <c r="I181">
        <v>1.850876639337259</v>
      </c>
      <c r="J181">
        <v>6107.364511</v>
      </c>
      <c r="K181">
        <v>7.148450552084479</v>
      </c>
      <c r="L181">
        <v>0.6829803097185458</v>
      </c>
      <c r="N181">
        <v>23.24</v>
      </c>
      <c r="O181">
        <v>17.24</v>
      </c>
    </row>
    <row r="182" spans="1:15">
      <c r="A182" s="1" t="s">
        <v>195</v>
      </c>
      <c r="B182">
        <f>HYPERLINK("https://www.suredividend.com/sure-analysis-research-database/","Sun Communities, Inc.")</f>
        <v>0</v>
      </c>
      <c r="C182" t="s">
        <v>221</v>
      </c>
      <c r="D182">
        <v>145.8</v>
      </c>
      <c r="E182">
        <v>0.023922056804574</v>
      </c>
      <c r="F182" t="s">
        <v>245</v>
      </c>
      <c r="G182">
        <v>0.06024096385542155</v>
      </c>
      <c r="H182">
        <v>0.04386627010583077</v>
      </c>
      <c r="I182">
        <v>3.48783588210689</v>
      </c>
      <c r="J182">
        <v>18093.66613</v>
      </c>
      <c r="K182">
        <v>75.20226986783042</v>
      </c>
      <c r="L182">
        <v>1.77950810311576</v>
      </c>
      <c r="N182">
        <v>190.21</v>
      </c>
      <c r="O182">
        <v>116.9</v>
      </c>
    </row>
    <row r="183" spans="1:15">
      <c r="A183" s="1" t="s">
        <v>196</v>
      </c>
      <c r="B183">
        <f>HYPERLINK("https://www.suredividend.com/sure-analysis-SVC/","Service Properties Trust")</f>
        <v>0</v>
      </c>
      <c r="C183" t="s">
        <v>221</v>
      </c>
      <c r="D183">
        <v>11.28</v>
      </c>
      <c r="E183">
        <v>0.036703872492884</v>
      </c>
      <c r="F183" t="s">
        <v>263</v>
      </c>
      <c r="G183">
        <v>19</v>
      </c>
      <c r="H183">
        <v>-0.1770928700583446</v>
      </c>
      <c r="I183">
        <v>0.414019681719735</v>
      </c>
      <c r="J183">
        <v>1866.837372</v>
      </c>
      <c r="K183" t="s">
        <v>222</v>
      </c>
      <c r="L183" t="s">
        <v>222</v>
      </c>
      <c r="N183">
        <v>11.33</v>
      </c>
      <c r="O183">
        <v>4.41</v>
      </c>
    </row>
    <row r="184" spans="1:15">
      <c r="A184" s="1" t="s">
        <v>197</v>
      </c>
      <c r="B184">
        <f>HYPERLINK("https://www.suredividend.com/sure-analysis-research-database/","Transcontinental Realty Investors, Inc.")</f>
        <v>0</v>
      </c>
      <c r="C184" t="s">
        <v>221</v>
      </c>
      <c r="D184">
        <v>43.63</v>
      </c>
      <c r="E184">
        <v>0</v>
      </c>
      <c r="G184" t="s">
        <v>222</v>
      </c>
      <c r="H184" t="s">
        <v>222</v>
      </c>
      <c r="I184">
        <v>0</v>
      </c>
      <c r="J184">
        <v>376.933357</v>
      </c>
      <c r="K184">
        <v>0.940999525872076</v>
      </c>
      <c r="L184">
        <v>0</v>
      </c>
      <c r="N184">
        <v>47.76</v>
      </c>
      <c r="O184">
        <v>37.01</v>
      </c>
    </row>
    <row r="185" spans="1:15">
      <c r="A185" s="1" t="s">
        <v>198</v>
      </c>
      <c r="B185">
        <f>HYPERLINK("https://www.suredividend.com/sure-analysis-research-database/","Taubman Centers, Inc.")</f>
        <v>0</v>
      </c>
      <c r="C185" t="s">
        <v>221</v>
      </c>
      <c r="D185">
        <v>42.99</v>
      </c>
      <c r="E185">
        <v>0.015701326167037</v>
      </c>
      <c r="F185" t="s">
        <v>302</v>
      </c>
      <c r="G185" t="s">
        <v>222</v>
      </c>
      <c r="H185" t="s">
        <v>222</v>
      </c>
      <c r="I185">
        <v>0.6750000119209291</v>
      </c>
      <c r="J185">
        <v>2653.572797</v>
      </c>
      <c r="K185" t="s">
        <v>222</v>
      </c>
      <c r="L185" t="s">
        <v>222</v>
      </c>
      <c r="N185">
        <v>52.49</v>
      </c>
      <c r="O185">
        <v>26.04</v>
      </c>
    </row>
    <row r="186" spans="1:15">
      <c r="A186" s="1" t="s">
        <v>199</v>
      </c>
      <c r="B186">
        <f>HYPERLINK("https://www.suredividend.com/sure-analysis-research-database/","Terreno Realty Corp")</f>
        <v>0</v>
      </c>
      <c r="C186" t="s">
        <v>221</v>
      </c>
      <c r="D186">
        <v>63.88</v>
      </c>
      <c r="E186">
        <v>0.022938287812698</v>
      </c>
      <c r="F186" t="s">
        <v>229</v>
      </c>
      <c r="G186">
        <v>0.1764705882352942</v>
      </c>
      <c r="H186">
        <v>0.1270092020979254</v>
      </c>
      <c r="I186">
        <v>1.465297825475194</v>
      </c>
      <c r="J186">
        <v>5284.726731</v>
      </c>
      <c r="K186">
        <v>26.80425406451613</v>
      </c>
      <c r="L186">
        <v>0.5614167913698062</v>
      </c>
      <c r="N186">
        <v>79.36</v>
      </c>
      <c r="O186">
        <v>50</v>
      </c>
    </row>
    <row r="187" spans="1:15">
      <c r="A187" s="1" t="s">
        <v>200</v>
      </c>
      <c r="B187">
        <f>HYPERLINK("https://www.suredividend.com/sure-analysis-research-database/","TPG RE Finance Trust Inc")</f>
        <v>0</v>
      </c>
      <c r="C187" t="s">
        <v>221</v>
      </c>
      <c r="D187">
        <v>8.56</v>
      </c>
      <c r="E187">
        <v>0.10710113103753</v>
      </c>
      <c r="F187" t="s">
        <v>303</v>
      </c>
      <c r="G187">
        <v>0</v>
      </c>
      <c r="H187">
        <v>-0.1100849382703697</v>
      </c>
      <c r="I187">
        <v>0.9167856816812571</v>
      </c>
      <c r="J187">
        <v>662.632014</v>
      </c>
      <c r="K187" t="s">
        <v>222</v>
      </c>
      <c r="L187" t="s">
        <v>222</v>
      </c>
      <c r="N187">
        <v>11.06</v>
      </c>
      <c r="O187">
        <v>6.1</v>
      </c>
    </row>
    <row r="188" spans="1:15">
      <c r="A188" s="1" t="s">
        <v>201</v>
      </c>
      <c r="B188">
        <f>HYPERLINK("https://www.suredividend.com/sure-analysis-TWO/","Two Harbors Investment Corp")</f>
        <v>0</v>
      </c>
      <c r="C188" t="s">
        <v>221</v>
      </c>
      <c r="D188">
        <v>16.35</v>
      </c>
      <c r="E188">
        <v>0.1467889908256881</v>
      </c>
      <c r="F188" t="s">
        <v>277</v>
      </c>
      <c r="G188">
        <v>2.529411764705883</v>
      </c>
      <c r="H188">
        <v>0.05005169060192549</v>
      </c>
      <c r="I188">
        <v>2.479022846198993</v>
      </c>
      <c r="J188">
        <v>1579.676162</v>
      </c>
      <c r="K188">
        <v>8.512195204442337</v>
      </c>
      <c r="L188">
        <v>1.284467795958028</v>
      </c>
      <c r="N188">
        <v>20</v>
      </c>
      <c r="O188">
        <v>11.67</v>
      </c>
    </row>
    <row r="189" spans="1:15">
      <c r="A189" s="1" t="s">
        <v>202</v>
      </c>
      <c r="B189">
        <f>HYPERLINK("https://www.suredividend.com/sure-analysis-UBA/","Urstadt Biddle Properties, Inc.")</f>
        <v>0</v>
      </c>
      <c r="C189" t="s">
        <v>221</v>
      </c>
      <c r="D189">
        <v>17.37</v>
      </c>
      <c r="E189">
        <v>0.05757052389176741</v>
      </c>
      <c r="F189" t="s">
        <v>239</v>
      </c>
      <c r="G189">
        <v>0.05263157894736836</v>
      </c>
      <c r="H189">
        <v>-0.01527435364574092</v>
      </c>
      <c r="I189">
        <v>1.192908993540958</v>
      </c>
      <c r="J189">
        <v>669.5019119999999</v>
      </c>
      <c r="K189">
        <v>25.6967034434252</v>
      </c>
      <c r="L189">
        <v>1.761271214441101</v>
      </c>
      <c r="N189">
        <v>19.62</v>
      </c>
      <c r="O189">
        <v>14.79</v>
      </c>
    </row>
    <row r="190" spans="1:15">
      <c r="A190" s="1" t="s">
        <v>203</v>
      </c>
      <c r="B190">
        <f>HYPERLINK("https://www.suredividend.com/sure-analysis-research-database/","Urstadt Biddle Properties, Inc.")</f>
        <v>0</v>
      </c>
      <c r="C190" t="s">
        <v>221</v>
      </c>
      <c r="D190">
        <v>16.055</v>
      </c>
      <c r="E190">
        <v>0.067117181267232</v>
      </c>
      <c r="F190" t="s">
        <v>239</v>
      </c>
      <c r="G190">
        <v>0.04895104895104896</v>
      </c>
      <c r="H190">
        <v>-0.01282475708259001</v>
      </c>
      <c r="I190">
        <v>1.077566345245415</v>
      </c>
      <c r="J190">
        <v>669.5019119999999</v>
      </c>
      <c r="K190">
        <v>0</v>
      </c>
      <c r="L190" t="s">
        <v>222</v>
      </c>
      <c r="N190">
        <v>22.52</v>
      </c>
      <c r="O190">
        <v>14.39</v>
      </c>
    </row>
    <row r="191" spans="1:15">
      <c r="A191" s="1" t="s">
        <v>204</v>
      </c>
      <c r="B191">
        <f>HYPERLINK("https://www.suredividend.com/sure-analysis-UDR/","UDR Inc")</f>
        <v>0</v>
      </c>
      <c r="C191" t="s">
        <v>221</v>
      </c>
      <c r="D191">
        <v>42.98</v>
      </c>
      <c r="E191">
        <v>0.03908794788273616</v>
      </c>
      <c r="F191" t="s">
        <v>243</v>
      </c>
      <c r="G191">
        <v>0.04827586206896539</v>
      </c>
      <c r="H191">
        <v>0.03335792744906896</v>
      </c>
      <c r="I191">
        <v>1.878201633155976</v>
      </c>
      <c r="J191">
        <v>14147.537832</v>
      </c>
      <c r="K191">
        <v>171.4603673628078</v>
      </c>
      <c r="L191">
        <v>7.345332941556417</v>
      </c>
      <c r="N191">
        <v>58.35</v>
      </c>
      <c r="O191">
        <v>36.8</v>
      </c>
    </row>
    <row r="192" spans="1:15">
      <c r="A192" s="1" t="s">
        <v>205</v>
      </c>
      <c r="B192">
        <f>HYPERLINK("https://www.suredividend.com/sure-analysis-UE/","Urban Edge Properties")</f>
        <v>0</v>
      </c>
      <c r="C192" t="s">
        <v>221</v>
      </c>
      <c r="D192">
        <v>15.46</v>
      </c>
      <c r="E192">
        <v>0.04139715394566623</v>
      </c>
      <c r="F192" t="s">
        <v>233</v>
      </c>
      <c r="G192" t="s">
        <v>222</v>
      </c>
      <c r="H192" t="s">
        <v>222</v>
      </c>
      <c r="I192">
        <v>0.6301397304574721</v>
      </c>
      <c r="J192">
        <v>1816.320744</v>
      </c>
      <c r="K192">
        <v>39.35945443170737</v>
      </c>
      <c r="L192">
        <v>1.660884898411893</v>
      </c>
      <c r="N192">
        <v>19.24</v>
      </c>
      <c r="O192">
        <v>12.77</v>
      </c>
    </row>
    <row r="193" spans="1:15">
      <c r="A193" s="1" t="s">
        <v>206</v>
      </c>
      <c r="B193">
        <f>HYPERLINK("https://www.suredividend.com/sure-analysis-UHT/","Universal Health Realty Income Trust")</f>
        <v>0</v>
      </c>
      <c r="C193" t="s">
        <v>221</v>
      </c>
      <c r="D193">
        <v>50.71</v>
      </c>
      <c r="E193">
        <v>0.05639913232104121</v>
      </c>
      <c r="F193" t="s">
        <v>268</v>
      </c>
      <c r="G193">
        <v>0.01418439716312059</v>
      </c>
      <c r="H193">
        <v>0.01460472222032205</v>
      </c>
      <c r="I193">
        <v>2.780747944228887</v>
      </c>
      <c r="J193">
        <v>699.96727</v>
      </c>
      <c r="K193">
        <v>33.17066012605441</v>
      </c>
      <c r="L193">
        <v>1.817482316489468</v>
      </c>
      <c r="N193">
        <v>57.52</v>
      </c>
      <c r="O193">
        <v>40.35</v>
      </c>
    </row>
    <row r="194" spans="1:15">
      <c r="A194" s="1" t="s">
        <v>207</v>
      </c>
      <c r="B194">
        <f>HYPERLINK("https://www.suredividend.com/sure-analysis-UMH/","UMH Properties Inc")</f>
        <v>0</v>
      </c>
      <c r="C194" t="s">
        <v>221</v>
      </c>
      <c r="D194">
        <v>16.55</v>
      </c>
      <c r="E194">
        <v>0.04954682779456193</v>
      </c>
      <c r="F194" t="s">
        <v>238</v>
      </c>
      <c r="G194">
        <v>0.02499999999999991</v>
      </c>
      <c r="H194">
        <v>0.02635185407071083</v>
      </c>
      <c r="I194">
        <v>0.791889655118529</v>
      </c>
      <c r="J194">
        <v>987.063316</v>
      </c>
      <c r="K194" t="s">
        <v>222</v>
      </c>
      <c r="L194" t="s">
        <v>222</v>
      </c>
      <c r="N194">
        <v>24.39</v>
      </c>
      <c r="O194">
        <v>14.8</v>
      </c>
    </row>
    <row r="195" spans="1:15">
      <c r="A195" s="1" t="s">
        <v>208</v>
      </c>
      <c r="B195">
        <f>HYPERLINK("https://www.suredividend.com/sure-analysis-research-database/","VEREIT Inc")</f>
        <v>0</v>
      </c>
      <c r="C195" t="s">
        <v>221</v>
      </c>
      <c r="D195">
        <v>50.146</v>
      </c>
      <c r="E195">
        <v>0.034690257484615</v>
      </c>
      <c r="F195" t="s">
        <v>304</v>
      </c>
      <c r="G195" t="s">
        <v>222</v>
      </c>
      <c r="H195" t="s">
        <v>222</v>
      </c>
      <c r="I195">
        <v>1.739577651823514</v>
      </c>
      <c r="J195">
        <v>11490.936644</v>
      </c>
      <c r="K195">
        <v>50.53404566575487</v>
      </c>
      <c r="L195">
        <v>8.387548948040086</v>
      </c>
      <c r="N195">
        <v>52.37</v>
      </c>
      <c r="O195">
        <v>30.62</v>
      </c>
    </row>
    <row r="196" spans="1:15">
      <c r="A196" s="1" t="s">
        <v>209</v>
      </c>
      <c r="B196">
        <f>HYPERLINK("https://www.suredividend.com/sure-analysis-VICI/","VICI Properties Inc")</f>
        <v>0</v>
      </c>
      <c r="C196" t="s">
        <v>221</v>
      </c>
      <c r="D196">
        <v>34.12</v>
      </c>
      <c r="E196">
        <v>0.04572098475967175</v>
      </c>
      <c r="F196" t="s">
        <v>246</v>
      </c>
      <c r="G196">
        <v>0.08333333333333348</v>
      </c>
      <c r="H196">
        <v>0.1950578386760935</v>
      </c>
      <c r="I196">
        <v>1.474277261508265</v>
      </c>
      <c r="J196">
        <v>34245.382436</v>
      </c>
      <c r="K196">
        <v>30.64093593693826</v>
      </c>
      <c r="L196">
        <v>1.160848237408083</v>
      </c>
      <c r="N196">
        <v>35.07</v>
      </c>
      <c r="O196">
        <v>25.28</v>
      </c>
    </row>
    <row r="197" spans="1:15">
      <c r="A197" s="1" t="s">
        <v>210</v>
      </c>
      <c r="B197">
        <f>HYPERLINK("https://www.suredividend.com/sure-analysis-VNO/","Vornado Realty Trust")</f>
        <v>0</v>
      </c>
      <c r="C197" t="s">
        <v>221</v>
      </c>
      <c r="D197">
        <v>19.51</v>
      </c>
      <c r="E197">
        <v>0.07688364941055868</v>
      </c>
      <c r="F197" t="s">
        <v>236</v>
      </c>
      <c r="G197">
        <v>-0.2924528301886793</v>
      </c>
      <c r="H197">
        <v>-0.0985572635745805</v>
      </c>
      <c r="I197">
        <v>1.904411414754576</v>
      </c>
      <c r="J197">
        <v>3743.322829</v>
      </c>
      <c r="K197" t="s">
        <v>222</v>
      </c>
      <c r="L197" t="s">
        <v>222</v>
      </c>
      <c r="N197">
        <v>43.9</v>
      </c>
      <c r="O197">
        <v>19.15</v>
      </c>
    </row>
    <row r="198" spans="1:15">
      <c r="A198" s="1" t="s">
        <v>211</v>
      </c>
      <c r="B198">
        <f>HYPERLINK("https://www.suredividend.com/sure-analysis-research-database/","Veris Residential Inc")</f>
        <v>0</v>
      </c>
      <c r="C198" t="s">
        <v>222</v>
      </c>
      <c r="D198">
        <v>16.12</v>
      </c>
      <c r="E198">
        <v>0</v>
      </c>
      <c r="G198" t="s">
        <v>222</v>
      </c>
      <c r="H198" t="s">
        <v>222</v>
      </c>
      <c r="I198">
        <v>0</v>
      </c>
      <c r="J198">
        <v>1469.574384</v>
      </c>
      <c r="K198" t="s">
        <v>222</v>
      </c>
      <c r="L198">
        <v>-0</v>
      </c>
      <c r="N198">
        <v>17.99</v>
      </c>
      <c r="O198">
        <v>10.22</v>
      </c>
    </row>
    <row r="199" spans="1:15">
      <c r="A199" s="1" t="s">
        <v>212</v>
      </c>
      <c r="B199">
        <f>HYPERLINK("https://www.suredividend.com/sure-analysis-VTR/","Ventas Inc")</f>
        <v>0</v>
      </c>
      <c r="C199" t="s">
        <v>221</v>
      </c>
      <c r="D199">
        <v>48.51</v>
      </c>
      <c r="E199">
        <v>0.03710575139146568</v>
      </c>
      <c r="F199" t="s">
        <v>305</v>
      </c>
      <c r="G199">
        <v>0</v>
      </c>
      <c r="H199">
        <v>-0.1064536513059132</v>
      </c>
      <c r="I199">
        <v>1.772707223961196</v>
      </c>
      <c r="J199">
        <v>19403.688614</v>
      </c>
      <c r="K199" t="s">
        <v>222</v>
      </c>
      <c r="L199" t="s">
        <v>222</v>
      </c>
      <c r="N199">
        <v>61.68</v>
      </c>
      <c r="O199">
        <v>34.98</v>
      </c>
    </row>
    <row r="200" spans="1:15">
      <c r="A200" s="1" t="s">
        <v>213</v>
      </c>
      <c r="B200">
        <f>HYPERLINK("https://www.suredividend.com/sure-analysis-WELL/","Welltower Inc.")</f>
        <v>0</v>
      </c>
      <c r="C200" t="s">
        <v>221</v>
      </c>
      <c r="D200">
        <v>75.31</v>
      </c>
      <c r="E200">
        <v>0.0323994157482406</v>
      </c>
      <c r="F200" t="s">
        <v>306</v>
      </c>
      <c r="G200">
        <v>0</v>
      </c>
      <c r="H200">
        <v>-0.06854448919933698</v>
      </c>
      <c r="I200">
        <v>2.409670654495467</v>
      </c>
      <c r="J200">
        <v>36950.398887</v>
      </c>
      <c r="K200">
        <v>261.6624335186313</v>
      </c>
      <c r="L200">
        <v>7.936991615597716</v>
      </c>
      <c r="N200">
        <v>96.31999999999999</v>
      </c>
      <c r="O200">
        <v>55.54</v>
      </c>
    </row>
    <row r="201" spans="1:15">
      <c r="A201" s="1" t="s">
        <v>214</v>
      </c>
      <c r="B201">
        <f>HYPERLINK("https://www.suredividend.com/sure-analysis-research-database/","Western Asset Mortgage Capital Corp")</f>
        <v>0</v>
      </c>
      <c r="C201" t="s">
        <v>221</v>
      </c>
      <c r="D201">
        <v>9.99</v>
      </c>
      <c r="E201">
        <v>0.151583984149672</v>
      </c>
      <c r="F201" t="s">
        <v>278</v>
      </c>
      <c r="G201" t="s">
        <v>222</v>
      </c>
      <c r="H201" t="s">
        <v>222</v>
      </c>
      <c r="I201">
        <v>1.51432400165523</v>
      </c>
      <c r="J201">
        <v>60.31972</v>
      </c>
      <c r="K201" t="s">
        <v>222</v>
      </c>
      <c r="L201" t="s">
        <v>222</v>
      </c>
      <c r="N201">
        <v>16.58</v>
      </c>
      <c r="O201">
        <v>6.72</v>
      </c>
    </row>
    <row r="202" spans="1:15">
      <c r="A202" s="1" t="s">
        <v>215</v>
      </c>
      <c r="B202">
        <f>HYPERLINK("https://www.suredividend.com/sure-analysis-WPC/","W. P. Carey Inc")</f>
        <v>0</v>
      </c>
      <c r="C202" t="s">
        <v>221</v>
      </c>
      <c r="D202">
        <v>82.38</v>
      </c>
      <c r="E202">
        <v>0.0517115804806992</v>
      </c>
      <c r="F202" t="s">
        <v>239</v>
      </c>
      <c r="G202">
        <v>0.009478672985782088</v>
      </c>
      <c r="H202">
        <v>0.009663631569345243</v>
      </c>
      <c r="I202">
        <v>4.155965742497832</v>
      </c>
      <c r="J202">
        <v>17351.037971</v>
      </c>
      <c r="K202">
        <v>28.95995415250885</v>
      </c>
      <c r="L202">
        <v>1.389955097825362</v>
      </c>
      <c r="N202">
        <v>87.13</v>
      </c>
      <c r="O202">
        <v>66.84999999999999</v>
      </c>
    </row>
    <row r="203" spans="1:15">
      <c r="A203" s="1" t="s">
        <v>216</v>
      </c>
      <c r="B203">
        <f>HYPERLINK("https://www.suredividend.com/sure-analysis-research-database/","Washington Prime Group Inc")</f>
        <v>0</v>
      </c>
      <c r="C203" t="s">
        <v>221</v>
      </c>
      <c r="D203">
        <v>0.8323</v>
      </c>
      <c r="E203">
        <v>0</v>
      </c>
      <c r="F203" t="s">
        <v>307</v>
      </c>
      <c r="G203" t="s">
        <v>222</v>
      </c>
      <c r="H203" t="s">
        <v>222</v>
      </c>
      <c r="I203">
        <v>0</v>
      </c>
      <c r="J203">
        <v>15.701488</v>
      </c>
      <c r="K203" t="s">
        <v>222</v>
      </c>
      <c r="L203">
        <v>-0</v>
      </c>
      <c r="M203">
        <v>2.113330496512534</v>
      </c>
      <c r="N203">
        <v>16.55</v>
      </c>
      <c r="O203">
        <v>0.8250000000000001</v>
      </c>
    </row>
    <row r="204" spans="1:15">
      <c r="A204" s="1" t="s">
        <v>217</v>
      </c>
      <c r="B204">
        <f>HYPERLINK("https://www.suredividend.com/sure-analysis-research-database/","Elme Communities")</f>
        <v>0</v>
      </c>
      <c r="C204" t="s">
        <v>221</v>
      </c>
      <c r="D204">
        <v>17.57</v>
      </c>
      <c r="E204">
        <v>0.038391514647045</v>
      </c>
      <c r="F204" t="s">
        <v>308</v>
      </c>
      <c r="G204" t="s">
        <v>222</v>
      </c>
      <c r="H204" t="s">
        <v>222</v>
      </c>
      <c r="I204">
        <v>0.6745389123485871</v>
      </c>
      <c r="J204">
        <v>1535.659904</v>
      </c>
      <c r="K204">
        <v>199.8256219193234</v>
      </c>
      <c r="L204">
        <v>7.545177990476365</v>
      </c>
      <c r="M204">
        <v>0.5754226912795031</v>
      </c>
      <c r="N204">
        <v>26.38</v>
      </c>
      <c r="O204">
        <v>16.14</v>
      </c>
    </row>
    <row r="205" spans="1:15">
      <c r="A205" s="1" t="s">
        <v>218</v>
      </c>
      <c r="B205">
        <f>HYPERLINK("https://www.suredividend.com/sure-analysis-research-database/","Weingarten Realty Investors")</f>
        <v>0</v>
      </c>
      <c r="C205" t="s">
        <v>221</v>
      </c>
      <c r="D205">
        <v>31.44</v>
      </c>
      <c r="E205">
        <v>0.049146813288633</v>
      </c>
      <c r="F205" t="s">
        <v>309</v>
      </c>
      <c r="G205" t="s">
        <v>222</v>
      </c>
      <c r="H205" t="s">
        <v>222</v>
      </c>
      <c r="I205">
        <v>1.545175809794621</v>
      </c>
      <c r="J205">
        <v>4017.554018</v>
      </c>
      <c r="K205">
        <v>45.88134413320543</v>
      </c>
      <c r="L205">
        <v>2.250474526353949</v>
      </c>
      <c r="M205">
        <v>1.169584313419684</v>
      </c>
      <c r="N205">
        <v>33.41</v>
      </c>
      <c r="O205">
        <v>14.4</v>
      </c>
    </row>
    <row r="206" spans="1:15">
      <c r="A206" s="1" t="s">
        <v>219</v>
      </c>
      <c r="B206">
        <f>HYPERLINK("https://www.suredividend.com/sure-analysis-WY/","Weyerhaeuser Co.")</f>
        <v>0</v>
      </c>
      <c r="C206" t="s">
        <v>221</v>
      </c>
      <c r="D206">
        <v>31.66</v>
      </c>
      <c r="E206">
        <v>0.02400505369551485</v>
      </c>
      <c r="F206" t="s">
        <v>224</v>
      </c>
      <c r="G206">
        <v>0.05555555555555558</v>
      </c>
      <c r="H206">
        <v>-0.109866928674943</v>
      </c>
      <c r="I206">
        <v>0.7098053245230631</v>
      </c>
      <c r="J206">
        <v>23186.10602</v>
      </c>
      <c r="K206">
        <v>12.33303511702128</v>
      </c>
      <c r="L206">
        <v>0.2805554642383649</v>
      </c>
      <c r="N206">
        <v>40.85</v>
      </c>
      <c r="O206">
        <v>26.34</v>
      </c>
    </row>
    <row r="207" spans="1:15">
      <c r="A207" s="1" t="s">
        <v>220</v>
      </c>
      <c r="B207">
        <f>HYPERLINK("https://www.suredividend.com/sure-analysis-research-database/","Xenia Hotels &amp; Resorts Inc")</f>
        <v>0</v>
      </c>
      <c r="C207" t="s">
        <v>221</v>
      </c>
      <c r="D207">
        <v>14.85</v>
      </c>
      <c r="E207">
        <v>0.01341539193401</v>
      </c>
      <c r="F207" t="s">
        <v>234</v>
      </c>
      <c r="G207" t="s">
        <v>222</v>
      </c>
      <c r="H207" t="s">
        <v>222</v>
      </c>
      <c r="I207">
        <v>0.19921857022005</v>
      </c>
      <c r="J207">
        <v>1655.494766</v>
      </c>
      <c r="K207">
        <v>29.73177144178445</v>
      </c>
      <c r="L207">
        <v>0.4094093099466707</v>
      </c>
      <c r="N207">
        <v>20.06</v>
      </c>
      <c r="O207">
        <v>12.48</v>
      </c>
    </row>
  </sheetData>
  <autoFilter ref="A1:O207"/>
  <conditionalFormatting sqref="A1:O1">
    <cfRule type="cellIs" dxfId="7" priority="16" operator="notEqual">
      <formula>-13.345</formula>
    </cfRule>
  </conditionalFormatting>
  <conditionalFormatting sqref="A2:A207">
    <cfRule type="cellIs" dxfId="0" priority="1" operator="notEqual">
      <formula>"None"</formula>
    </cfRule>
  </conditionalFormatting>
  <conditionalFormatting sqref="B2:B207">
    <cfRule type="cellIs" dxfId="1" priority="2" operator="notEqual">
      <formula>"None"</formula>
    </cfRule>
  </conditionalFormatting>
  <conditionalFormatting sqref="C2:C207">
    <cfRule type="cellIs" dxfId="0" priority="3" operator="notEqual">
      <formula>"None"</formula>
    </cfRule>
  </conditionalFormatting>
  <conditionalFormatting sqref="D2:D207">
    <cfRule type="cellIs" dxfId="2" priority="4" operator="notEqual">
      <formula>"None"</formula>
    </cfRule>
  </conditionalFormatting>
  <conditionalFormatting sqref="E2:E207">
    <cfRule type="cellIs" dxfId="3" priority="5" operator="notEqual">
      <formula>"None"</formula>
    </cfRule>
  </conditionalFormatting>
  <conditionalFormatting sqref="F2:F207">
    <cfRule type="cellIs" dxfId="3" priority="6" operator="notEqual">
      <formula>"None"</formula>
    </cfRule>
  </conditionalFormatting>
  <conditionalFormatting sqref="G2:G207">
    <cfRule type="cellIs" dxfId="3" priority="7" operator="notEqual">
      <formula>"None"</formula>
    </cfRule>
  </conditionalFormatting>
  <conditionalFormatting sqref="H2:H207">
    <cfRule type="cellIs" dxfId="3" priority="8" operator="notEqual">
      <formula>"None"</formula>
    </cfRule>
  </conditionalFormatting>
  <conditionalFormatting sqref="I2:I207">
    <cfRule type="cellIs" dxfId="2" priority="9" operator="notEqual">
      <formula>"None"</formula>
    </cfRule>
  </conditionalFormatting>
  <conditionalFormatting sqref="J2:J207">
    <cfRule type="cellIs" dxfId="4" priority="10" operator="notEqual">
      <formula>"None"</formula>
    </cfRule>
  </conditionalFormatting>
  <conditionalFormatting sqref="K2:K207">
    <cfRule type="cellIs" dxfId="5" priority="11" operator="notEqual">
      <formula>"None"</formula>
    </cfRule>
  </conditionalFormatting>
  <conditionalFormatting sqref="L2:L207">
    <cfRule type="cellIs" dxfId="3" priority="12" operator="notEqual">
      <formula>"None"</formula>
    </cfRule>
  </conditionalFormatting>
  <conditionalFormatting sqref="M2:M207">
    <cfRule type="cellIs" dxfId="6" priority="13" operator="notEqual">
      <formula>"None"</formula>
    </cfRule>
  </conditionalFormatting>
  <conditionalFormatting sqref="N2:N207">
    <cfRule type="cellIs" dxfId="2" priority="14" operator="notEqual">
      <formula>"None"</formula>
    </cfRule>
  </conditionalFormatting>
  <conditionalFormatting sqref="O2:O207">
    <cfRule type="cellIs" dxfId="2" priority="15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45.7109375" customWidth="1"/>
    <col min="3" max="3" width="25.7109375" customWidth="1"/>
    <col min="4" max="4" width="25.7109375" customWidth="1"/>
    <col min="5" max="5" width="25.7109375" customWidth="1"/>
    <col min="6" max="6" width="25.7109375" customWidth="1"/>
    <col min="7" max="7" width="25.7109375" customWidth="1"/>
    <col min="8" max="8" width="25.7109375" customWidth="1"/>
    <col min="9" max="9" width="25.7109375" customWidth="1"/>
  </cols>
  <sheetData>
    <row r="1" spans="1:9">
      <c r="A1" s="1" t="s">
        <v>14</v>
      </c>
      <c r="B1" s="1" t="s">
        <v>0</v>
      </c>
      <c r="C1" s="1" t="s">
        <v>310</v>
      </c>
      <c r="D1" s="1" t="s">
        <v>311</v>
      </c>
      <c r="E1" s="1" t="s">
        <v>312</v>
      </c>
      <c r="F1" s="1" t="s">
        <v>313</v>
      </c>
      <c r="G1" s="1" t="s">
        <v>314</v>
      </c>
      <c r="H1" s="1" t="s">
        <v>315</v>
      </c>
      <c r="I1" s="1" t="s">
        <v>316</v>
      </c>
    </row>
    <row r="2" spans="1:9">
      <c r="A2" s="1" t="s">
        <v>15</v>
      </c>
      <c r="B2">
        <f>HYPERLINK("https://www.suredividend.com/sure-analysis-AAT/","American Assets Trust Inc")</f>
        <v>0</v>
      </c>
      <c r="C2">
        <v>-0.140533056420906</v>
      </c>
      <c r="D2">
        <v>-0.101039796095696</v>
      </c>
      <c r="E2">
        <v>-0.07258004272929601</v>
      </c>
      <c r="F2">
        <v>-0.063018867924528</v>
      </c>
      <c r="G2">
        <v>-0.311511319996118</v>
      </c>
      <c r="H2">
        <v>-0.210307035677711</v>
      </c>
      <c r="I2">
        <v>-0.08390581533489201</v>
      </c>
    </row>
    <row r="3" spans="1:9">
      <c r="A3" s="1" t="s">
        <v>16</v>
      </c>
      <c r="B3">
        <f>HYPERLINK("https://www.suredividend.com/sure-analysis-ABR/","Arbor Realty Trust Inc.")</f>
        <v>0</v>
      </c>
      <c r="C3">
        <v>0.011307586484582</v>
      </c>
      <c r="D3">
        <v>0.048282194506083</v>
      </c>
      <c r="E3">
        <v>0.09501249782014701</v>
      </c>
      <c r="F3">
        <v>0.173858856519707</v>
      </c>
      <c r="G3">
        <v>-0.056048306273802</v>
      </c>
      <c r="H3">
        <v>0.132989000909699</v>
      </c>
      <c r="I3">
        <v>1.908255818441468</v>
      </c>
    </row>
    <row r="4" spans="1:9">
      <c r="A4" s="1" t="s">
        <v>17</v>
      </c>
      <c r="B4">
        <f>HYPERLINK("https://www.suredividend.com/sure-analysis-research-database/","ACRES Commercial Realty Corp")</f>
        <v>0</v>
      </c>
      <c r="C4">
        <v>-0.021920668058455</v>
      </c>
      <c r="D4">
        <v>-0.05829145728643201</v>
      </c>
      <c r="E4">
        <v>-0.034020618556701</v>
      </c>
      <c r="F4">
        <v>0.134382566585956</v>
      </c>
      <c r="G4">
        <v>-0.249198717948718</v>
      </c>
      <c r="H4">
        <v>-0.303863298662704</v>
      </c>
      <c r="I4">
        <v>0.08147412887662801</v>
      </c>
    </row>
    <row r="5" spans="1:9">
      <c r="A5" s="1" t="s">
        <v>18</v>
      </c>
      <c r="B5">
        <f>HYPERLINK("https://www.suredividend.com/sure-analysis-ACRE/","Ares Commercial Real Estate Corp")</f>
        <v>0</v>
      </c>
      <c r="C5">
        <v>-0.07228915662650501</v>
      </c>
      <c r="D5">
        <v>-0.014286445798555</v>
      </c>
      <c r="E5">
        <v>-0.07514173152685601</v>
      </c>
      <c r="F5">
        <v>0.122448979591836</v>
      </c>
      <c r="G5">
        <v>-0.194060469887168</v>
      </c>
      <c r="H5">
        <v>-0.08284564014198001</v>
      </c>
      <c r="I5">
        <v>0.391599797585484</v>
      </c>
    </row>
    <row r="6" spans="1:9">
      <c r="A6" s="1" t="s">
        <v>19</v>
      </c>
      <c r="B6">
        <f>HYPERLINK("https://www.suredividend.com/sure-analysis-ADC/","Agree Realty Corp.")</f>
        <v>0</v>
      </c>
      <c r="C6">
        <v>-0.04338237883791601</v>
      </c>
      <c r="D6">
        <v>0.008903264149218</v>
      </c>
      <c r="E6">
        <v>-0.027249949378979</v>
      </c>
      <c r="F6">
        <v>0.002205362692756</v>
      </c>
      <c r="G6">
        <v>0.116911996128291</v>
      </c>
      <c r="H6">
        <v>0.210926113273547</v>
      </c>
      <c r="I6">
        <v>0.7841352931368141</v>
      </c>
    </row>
    <row r="7" spans="1:9">
      <c r="A7" s="1" t="s">
        <v>20</v>
      </c>
      <c r="B7">
        <f>HYPERLINK("https://www.suredividend.com/sure-analysis-AGNC/","AGNC Investment Corp")</f>
        <v>0</v>
      </c>
      <c r="C7">
        <v>-0.09472812259629601</v>
      </c>
      <c r="D7">
        <v>0.105594037431223</v>
      </c>
      <c r="E7">
        <v>-0.020576131687242</v>
      </c>
      <c r="F7">
        <v>0.056953093388862</v>
      </c>
      <c r="G7">
        <v>-0.062893742125157</v>
      </c>
      <c r="H7">
        <v>-0.158746367135338</v>
      </c>
      <c r="I7">
        <v>0.023059434881455</v>
      </c>
    </row>
    <row r="8" spans="1:9">
      <c r="A8" s="1" t="s">
        <v>21</v>
      </c>
      <c r="B8">
        <f>HYPERLINK("https://www.suredividend.com/sure-analysis-research-database/","Armada Hoffler Properties Inc")</f>
        <v>0</v>
      </c>
      <c r="C8">
        <v>0.003108003108003</v>
      </c>
      <c r="D8">
        <v>0.09360440491317201</v>
      </c>
      <c r="E8">
        <v>0.04687842100568401</v>
      </c>
      <c r="F8">
        <v>0.122608695652173</v>
      </c>
      <c r="G8">
        <v>-0.08417632620631901</v>
      </c>
      <c r="H8">
        <v>0.103852796826102</v>
      </c>
      <c r="I8">
        <v>0.250944749132768</v>
      </c>
    </row>
    <row r="9" spans="1:9">
      <c r="A9" s="1" t="s">
        <v>22</v>
      </c>
      <c r="B9">
        <f>HYPERLINK("https://www.suredividend.com/sure-analysis-research-database/","Ashford Hospitality Trust Inc")</f>
        <v>0</v>
      </c>
      <c r="C9">
        <v>-0.30758226037196</v>
      </c>
      <c r="D9">
        <v>-0.248447204968944</v>
      </c>
      <c r="E9">
        <v>-0.505617977528089</v>
      </c>
      <c r="F9">
        <v>0.082774049217002</v>
      </c>
      <c r="G9">
        <v>-0.337893296853625</v>
      </c>
      <c r="H9">
        <v>-0.818726591760299</v>
      </c>
      <c r="I9">
        <v>-0.9903531312061851</v>
      </c>
    </row>
    <row r="10" spans="1:9">
      <c r="A10" s="1" t="s">
        <v>23</v>
      </c>
      <c r="B10">
        <f>HYPERLINK("https://www.suredividend.com/sure-analysis-research-database/","Apartment Income REIT Corp")</f>
        <v>0</v>
      </c>
      <c r="C10">
        <v>-0.000127854214883</v>
      </c>
      <c r="D10">
        <v>0.028802164994952</v>
      </c>
      <c r="E10">
        <v>-0.045219995564957</v>
      </c>
      <c r="F10">
        <v>0.129553808559494</v>
      </c>
      <c r="G10">
        <v>-0.245774704716466</v>
      </c>
      <c r="H10">
        <v>0.002548230627953</v>
      </c>
      <c r="I10">
        <v>0.1049755619314</v>
      </c>
    </row>
    <row r="11" spans="1:9">
      <c r="A11" s="1" t="s">
        <v>24</v>
      </c>
      <c r="B11">
        <f>HYPERLINK("https://www.suredividend.com/sure-analysis-research-database/","Apartment Investment &amp; Management Co.")</f>
        <v>0</v>
      </c>
      <c r="C11">
        <v>0.010376134889753</v>
      </c>
      <c r="D11">
        <v>-0.05575757575757501</v>
      </c>
      <c r="E11">
        <v>-0.108797620409564</v>
      </c>
      <c r="F11">
        <v>0.094101123595505</v>
      </c>
      <c r="G11">
        <v>0.066524280883339</v>
      </c>
      <c r="H11">
        <v>0.63665777254869</v>
      </c>
      <c r="I11">
        <v>0.755255627408125</v>
      </c>
    </row>
    <row r="12" spans="1:9">
      <c r="A12" s="1" t="s">
        <v>25</v>
      </c>
      <c r="B12">
        <f>HYPERLINK("https://www.suredividend.com/sure-analysis-research-database/","Great Ajax Corp")</f>
        <v>0</v>
      </c>
      <c r="C12">
        <v>-0.123147092360319</v>
      </c>
      <c r="D12">
        <v>-0.017879948914431</v>
      </c>
      <c r="E12">
        <v>-0.112101513699499</v>
      </c>
      <c r="F12">
        <v>0.060689655172413</v>
      </c>
      <c r="G12">
        <v>-0.23436877737953</v>
      </c>
      <c r="H12">
        <v>-0.192057154864467</v>
      </c>
      <c r="I12">
        <v>-0.086394525495414</v>
      </c>
    </row>
    <row r="13" spans="1:9">
      <c r="A13" s="1" t="s">
        <v>26</v>
      </c>
      <c r="B13">
        <f>HYPERLINK("https://www.suredividend.com/sure-analysis-AKR/","Acadia Realty Trust")</f>
        <v>0</v>
      </c>
      <c r="C13">
        <v>-0.070700636942675</v>
      </c>
      <c r="D13">
        <v>-0.025071499211503</v>
      </c>
      <c r="E13">
        <v>-0.055883418750323</v>
      </c>
      <c r="F13">
        <v>0.016724738675958</v>
      </c>
      <c r="G13">
        <v>-0.305089185777904</v>
      </c>
      <c r="H13">
        <v>-0.194487845544838</v>
      </c>
      <c r="I13">
        <v>-0.294927245576985</v>
      </c>
    </row>
    <row r="14" spans="1:9">
      <c r="A14" s="1" t="s">
        <v>27</v>
      </c>
      <c r="B14">
        <f>HYPERLINK("https://www.suredividend.com/sure-analysis-research-database/","Alexander &amp; Baldwin Inc.")</f>
        <v>0</v>
      </c>
      <c r="C14">
        <v>-0.045387271830291</v>
      </c>
      <c r="D14">
        <v>-0.020208515831101</v>
      </c>
      <c r="E14">
        <v>0.061239264207443</v>
      </c>
      <c r="F14">
        <v>0.033101975440469</v>
      </c>
      <c r="G14">
        <v>-0.09860808317960701</v>
      </c>
      <c r="H14">
        <v>0.215864677717316</v>
      </c>
      <c r="I14">
        <v>-0.07000663251083701</v>
      </c>
    </row>
    <row r="15" spans="1:9">
      <c r="A15" s="1" t="s">
        <v>28</v>
      </c>
      <c r="B15">
        <f>HYPERLINK("https://www.suredividend.com/sure-analysis-research-database/","Alexander`s Inc.")</f>
        <v>0</v>
      </c>
      <c r="C15">
        <v>-0.135439989861011</v>
      </c>
      <c r="D15">
        <v>-0.132154267477136</v>
      </c>
      <c r="E15">
        <v>-0.06947749786068401</v>
      </c>
      <c r="F15">
        <v>-0.05225539135392</v>
      </c>
      <c r="G15">
        <v>-0.12498535585069</v>
      </c>
      <c r="H15">
        <v>-0.158063888407775</v>
      </c>
      <c r="I15">
        <v>-0.233159581121149</v>
      </c>
    </row>
    <row r="16" spans="1:9">
      <c r="A16" s="1" t="s">
        <v>29</v>
      </c>
      <c r="B16">
        <f>HYPERLINK("https://www.suredividend.com/sure-analysis-AMH/","American Homes 4 Rent")</f>
        <v>0</v>
      </c>
      <c r="C16">
        <v>-0.09390349609939301</v>
      </c>
      <c r="D16">
        <v>-0.042720432241029</v>
      </c>
      <c r="E16">
        <v>-0.09538809466117401</v>
      </c>
      <c r="F16">
        <v>0.040477770404777</v>
      </c>
      <c r="G16">
        <v>-0.187385823303059</v>
      </c>
      <c r="H16">
        <v>0.100316130367812</v>
      </c>
      <c r="I16">
        <v>0.7071218991731121</v>
      </c>
    </row>
    <row r="17" spans="1:9">
      <c r="A17" s="1" t="s">
        <v>30</v>
      </c>
      <c r="B17">
        <f>HYPERLINK("https://www.suredividend.com/sure-analysis-AMT/","American Tower Corp.")</f>
        <v>0</v>
      </c>
      <c r="C17">
        <v>-0.088084301540124</v>
      </c>
      <c r="D17">
        <v>-0.07690203765327901</v>
      </c>
      <c r="E17">
        <v>-0.186858345905239</v>
      </c>
      <c r="F17">
        <v>-0.044180118946474</v>
      </c>
      <c r="G17">
        <v>-0.134258358682106</v>
      </c>
      <c r="H17">
        <v>0.045592479169474</v>
      </c>
      <c r="I17">
        <v>0.663971443784881</v>
      </c>
    </row>
    <row r="18" spans="1:9">
      <c r="A18" s="1" t="s">
        <v>31</v>
      </c>
      <c r="B18">
        <f>HYPERLINK("https://www.suredividend.com/sure-analysis-APLE/","Apple Hospitality REIT Inc")</f>
        <v>0</v>
      </c>
      <c r="C18">
        <v>-0.047592211671222</v>
      </c>
      <c r="D18">
        <v>0.017024631253347</v>
      </c>
      <c r="E18">
        <v>0.127373153843074</v>
      </c>
      <c r="F18">
        <v>0.08103958907702201</v>
      </c>
      <c r="G18">
        <v>0.006060173113785001</v>
      </c>
      <c r="H18">
        <v>0.276473609474606</v>
      </c>
      <c r="I18">
        <v>0.215739874829148</v>
      </c>
    </row>
    <row r="19" spans="1:9">
      <c r="A19" s="1" t="s">
        <v>32</v>
      </c>
      <c r="B19">
        <f>HYPERLINK("https://www.suredividend.com/sure-analysis-ARE/","Alexandria Real Estate Equities Inc.")</f>
        <v>0</v>
      </c>
      <c r="C19">
        <v>-0.142797544549734</v>
      </c>
      <c r="D19">
        <v>-0.05391618709082</v>
      </c>
      <c r="E19">
        <v>-0.027356815264743</v>
      </c>
      <c r="F19">
        <v>-0.012631289901832</v>
      </c>
      <c r="G19">
        <v>-0.238046500194951</v>
      </c>
      <c r="H19">
        <v>-0.038796326802565</v>
      </c>
      <c r="I19">
        <v>0.338262222354552</v>
      </c>
    </row>
    <row r="20" spans="1:9">
      <c r="A20" s="1" t="s">
        <v>33</v>
      </c>
      <c r="B20">
        <f>HYPERLINK("https://www.suredividend.com/sure-analysis-ARI/","Apollo Commercial Real Estate Finance Inc")</f>
        <v>0</v>
      </c>
      <c r="C20">
        <v>-0.104183109707971</v>
      </c>
      <c r="D20">
        <v>-0.031660850944024</v>
      </c>
      <c r="E20">
        <v>0.07856925649992401</v>
      </c>
      <c r="F20">
        <v>0.054832713754646</v>
      </c>
      <c r="G20">
        <v>-0.03345028442960801</v>
      </c>
      <c r="H20">
        <v>0.053471816148284</v>
      </c>
      <c r="I20">
        <v>0.09372289783568101</v>
      </c>
    </row>
    <row r="21" spans="1:9">
      <c r="A21" s="1" t="s">
        <v>34</v>
      </c>
      <c r="B21">
        <f>HYPERLINK("https://www.suredividend.com/sure-analysis-ARR/","ARMOUR Residential REIT Inc")</f>
        <v>0</v>
      </c>
      <c r="C21">
        <v>-0.152918078469869</v>
      </c>
      <c r="D21">
        <v>-0.049919198735593</v>
      </c>
      <c r="E21">
        <v>-0.159980530389863</v>
      </c>
      <c r="F21">
        <v>-0.018060347992071</v>
      </c>
      <c r="G21">
        <v>-0.224794969136696</v>
      </c>
      <c r="H21">
        <v>-0.396904485452434</v>
      </c>
      <c r="I21">
        <v>-0.547381155827784</v>
      </c>
    </row>
    <row r="22" spans="1:9">
      <c r="A22" s="1" t="s">
        <v>35</v>
      </c>
      <c r="B22">
        <f>HYPERLINK("https://www.suredividend.com/sure-analysis-AVB/","Avalonbay Communities Inc.")</f>
        <v>0</v>
      </c>
      <c r="C22">
        <v>-0.04199722607489501</v>
      </c>
      <c r="D22">
        <v>0.010612957710869</v>
      </c>
      <c r="E22">
        <v>-0.131391825385008</v>
      </c>
      <c r="F22">
        <v>0.069093610698365</v>
      </c>
      <c r="G22">
        <v>-0.278599410029005</v>
      </c>
      <c r="H22">
        <v>0.03219913768214201</v>
      </c>
      <c r="I22">
        <v>0.327042918326303</v>
      </c>
    </row>
    <row r="23" spans="1:9">
      <c r="A23" s="1" t="s">
        <v>36</v>
      </c>
      <c r="B23">
        <f>HYPERLINK("https://www.suredividend.com/sure-analysis-BDN/","Brandywine Realty Trust")</f>
        <v>0</v>
      </c>
      <c r="C23">
        <v>-0.149059334298118</v>
      </c>
      <c r="D23">
        <v>-0.100422250780246</v>
      </c>
      <c r="E23">
        <v>-0.219496654985664</v>
      </c>
      <c r="F23">
        <v>-0.014117568156668</v>
      </c>
      <c r="G23">
        <v>-0.535677058656306</v>
      </c>
      <c r="H23">
        <v>-0.4797887305252541</v>
      </c>
      <c r="I23">
        <v>-0.5071744669438111</v>
      </c>
    </row>
    <row r="24" spans="1:9">
      <c r="A24" s="1" t="s">
        <v>37</v>
      </c>
      <c r="B24">
        <f>HYPERLINK("https://www.suredividend.com/sure-analysis-BFS/","Saul Centers, Inc.")</f>
        <v>0</v>
      </c>
      <c r="C24">
        <v>-0.055864626796476</v>
      </c>
      <c r="D24">
        <v>-0.049470475941544</v>
      </c>
      <c r="E24">
        <v>-0.063895509318526</v>
      </c>
      <c r="F24">
        <v>0.015487872985479</v>
      </c>
      <c r="G24">
        <v>-0.086101244634519</v>
      </c>
      <c r="H24">
        <v>0.204976110527639</v>
      </c>
      <c r="I24">
        <v>0.053083365005985</v>
      </c>
    </row>
    <row r="25" spans="1:9">
      <c r="A25" s="1" t="s">
        <v>38</v>
      </c>
      <c r="B25">
        <f>HYPERLINK("https://www.suredividend.com/sure-analysis-research-database/","Braemar Hotels &amp; Resorts Inc")</f>
        <v>0</v>
      </c>
      <c r="C25">
        <v>-0.138433515482695</v>
      </c>
      <c r="D25">
        <v>0.294613531858988</v>
      </c>
      <c r="E25">
        <v>-0.05681070410177601</v>
      </c>
      <c r="F25">
        <v>0.150851581508515</v>
      </c>
      <c r="G25">
        <v>-0.187355038226956</v>
      </c>
      <c r="H25">
        <v>-0.265402475578126</v>
      </c>
      <c r="I25">
        <v>-0.48377661606295</v>
      </c>
    </row>
    <row r="26" spans="1:9">
      <c r="A26" s="1" t="s">
        <v>39</v>
      </c>
      <c r="B26">
        <f>HYPERLINK("https://www.suredividend.com/sure-analysis-research-database/","Bluerock Residential Growth REIT Inc")</f>
        <v>0</v>
      </c>
      <c r="C26">
        <v>-0.005979073243647001</v>
      </c>
      <c r="D26">
        <v>0.007957559681697</v>
      </c>
      <c r="E26">
        <v>0.007472720592969001</v>
      </c>
      <c r="F26">
        <v>0.020545185980932</v>
      </c>
      <c r="G26">
        <v>1.11695794734664</v>
      </c>
      <c r="H26">
        <v>2.548227886936919</v>
      </c>
      <c r="I26">
        <v>2.169043449253606</v>
      </c>
    </row>
    <row r="27" spans="1:9">
      <c r="A27" s="1" t="s">
        <v>40</v>
      </c>
      <c r="B27">
        <f>HYPERLINK("https://www.suredividend.com/sure-analysis-research-database/","BrightSpire Capital Inc")</f>
        <v>0</v>
      </c>
      <c r="C27">
        <v>-0.114249037227214</v>
      </c>
      <c r="D27">
        <v>0.019383051648741</v>
      </c>
      <c r="E27">
        <v>-0.126405347918565</v>
      </c>
      <c r="F27">
        <v>0.107544141252006</v>
      </c>
      <c r="G27">
        <v>-0.115282532599915</v>
      </c>
      <c r="H27">
        <v>-0.202118433376889</v>
      </c>
      <c r="I27">
        <v>-0.580901244541086</v>
      </c>
    </row>
    <row r="28" spans="1:9">
      <c r="A28" s="1" t="s">
        <v>41</v>
      </c>
      <c r="B28">
        <f>HYPERLINK("https://www.suredividend.com/sure-analysis-research-database/","BRT Apartments Corp")</f>
        <v>0</v>
      </c>
      <c r="C28">
        <v>0.007943925233644001</v>
      </c>
      <c r="D28">
        <v>0.06060233558697001</v>
      </c>
      <c r="E28">
        <v>-0.05033614666296801</v>
      </c>
      <c r="F28">
        <v>0.09826883910386901</v>
      </c>
      <c r="G28">
        <v>-0.02659819309187</v>
      </c>
      <c r="H28">
        <v>0.389067772597305</v>
      </c>
      <c r="I28">
        <v>1.810203762572307</v>
      </c>
    </row>
    <row r="29" spans="1:9">
      <c r="A29" s="1" t="s">
        <v>42</v>
      </c>
      <c r="B29">
        <f>HYPERLINK("https://www.suredividend.com/sure-analysis-BRX/","Brixmor Property Group Inc")</f>
        <v>0</v>
      </c>
      <c r="C29">
        <v>-0.028486394557823</v>
      </c>
      <c r="D29">
        <v>-0.007815892314372</v>
      </c>
      <c r="E29">
        <v>0.07130131462970901</v>
      </c>
      <c r="F29">
        <v>0.007940008822232001</v>
      </c>
      <c r="G29">
        <v>-0.06971631436667401</v>
      </c>
      <c r="H29">
        <v>0.243496810988484</v>
      </c>
      <c r="I29">
        <v>0.8408120518810921</v>
      </c>
    </row>
    <row r="30" spans="1:9">
      <c r="A30" s="1" t="s">
        <v>43</v>
      </c>
      <c r="B30">
        <f>HYPERLINK("https://www.suredividend.com/sure-analysis-BXMT/","Blackstone Mortgage Trust Inc")</f>
        <v>0</v>
      </c>
      <c r="C30">
        <v>-0.14390243902439</v>
      </c>
      <c r="D30">
        <v>-0.112444738516779</v>
      </c>
      <c r="E30">
        <v>-0.215475911087269</v>
      </c>
      <c r="F30">
        <v>-0.005196032120926001</v>
      </c>
      <c r="G30">
        <v>-0.271834589585782</v>
      </c>
      <c r="H30">
        <v>-0.169479761491623</v>
      </c>
      <c r="I30">
        <v>0.029818779278442</v>
      </c>
    </row>
    <row r="31" spans="1:9">
      <c r="A31" s="1" t="s">
        <v>44</v>
      </c>
      <c r="B31">
        <f>HYPERLINK("https://www.suredividend.com/sure-analysis-BXP/","Boston Properties, Inc.")</f>
        <v>0</v>
      </c>
      <c r="C31">
        <v>-0.130100688924218</v>
      </c>
      <c r="D31">
        <v>-0.05749482526476501</v>
      </c>
      <c r="E31">
        <v>-0.161791157573304</v>
      </c>
      <c r="F31">
        <v>-0.028410772417875</v>
      </c>
      <c r="G31">
        <v>-0.4417872330296</v>
      </c>
      <c r="H31">
        <v>-0.29435711376369</v>
      </c>
      <c r="I31">
        <v>-0.336477469438653</v>
      </c>
    </row>
    <row r="32" spans="1:9">
      <c r="A32" s="1" t="s">
        <v>45</v>
      </c>
      <c r="B32">
        <f>HYPERLINK("https://www.suredividend.com/sure-analysis-research-database/","CBL&amp; Associates Properties, Inc.")</f>
        <v>0</v>
      </c>
      <c r="C32">
        <v>-0.001118151323145</v>
      </c>
      <c r="D32">
        <v>-0.058757419309521</v>
      </c>
      <c r="E32">
        <v>0.032994141227258</v>
      </c>
      <c r="F32">
        <v>0.161178509532062</v>
      </c>
      <c r="G32">
        <v>0.042858365825375</v>
      </c>
      <c r="H32">
        <v>-0.009286094517063</v>
      </c>
      <c r="I32">
        <v>-0.009286094517063</v>
      </c>
    </row>
    <row r="33" spans="1:9">
      <c r="A33" s="1" t="s">
        <v>46</v>
      </c>
      <c r="B33">
        <f>HYPERLINK("https://www.suredividend.com/sure-analysis-CCI/","Crown Castle Inc")</f>
        <v>0</v>
      </c>
      <c r="C33">
        <v>-0.099061450983078</v>
      </c>
      <c r="D33">
        <v>-0.051543090566059</v>
      </c>
      <c r="E33">
        <v>-0.200579186488566</v>
      </c>
      <c r="F33">
        <v>-0.030448245355352</v>
      </c>
      <c r="G33">
        <v>-0.238056502360107</v>
      </c>
      <c r="H33">
        <v>-0.057346938044089</v>
      </c>
      <c r="I33">
        <v>0.4923662476254451</v>
      </c>
    </row>
    <row r="34" spans="1:9">
      <c r="A34" s="1" t="s">
        <v>47</v>
      </c>
      <c r="B34">
        <f>HYPERLINK("https://www.suredividend.com/sure-analysis-research-database/","Cedar Realty Trust Inc")</f>
        <v>0</v>
      </c>
      <c r="C34">
        <v>-0.001377410468319</v>
      </c>
      <c r="D34">
        <v>0.101823708206686</v>
      </c>
      <c r="E34">
        <v>0.215423302598491</v>
      </c>
      <c r="F34">
        <v>0.158327375270109</v>
      </c>
      <c r="G34">
        <v>0.681305620778618</v>
      </c>
      <c r="H34">
        <v>33.70975463794135</v>
      </c>
      <c r="I34">
        <v>6.178040147521101</v>
      </c>
    </row>
    <row r="35" spans="1:9">
      <c r="A35" s="1" t="s">
        <v>48</v>
      </c>
      <c r="B35">
        <f>HYPERLINK("https://www.suredividend.com/sure-analysis-CHCT/","Community Healthcare Trust Inc")</f>
        <v>0</v>
      </c>
      <c r="C35">
        <v>-0.09099645821466801</v>
      </c>
      <c r="D35">
        <v>0.085119480664838</v>
      </c>
      <c r="E35">
        <v>0.104251853707985</v>
      </c>
      <c r="F35">
        <v>0.09512137265754701</v>
      </c>
      <c r="G35">
        <v>-0.069137764250377</v>
      </c>
      <c r="H35">
        <v>-0.060102084838026</v>
      </c>
      <c r="I35">
        <v>0.9850430741038381</v>
      </c>
    </row>
    <row r="36" spans="1:9">
      <c r="A36" s="1" t="s">
        <v>49</v>
      </c>
      <c r="B36">
        <f>HYPERLINK("https://www.suredividend.com/sure-analysis-research-database/","Cherry Hill Mortgage Investment Corporation")</f>
        <v>0</v>
      </c>
      <c r="C36">
        <v>-0.04802259887005601</v>
      </c>
      <c r="D36">
        <v>0.187058595607531</v>
      </c>
      <c r="E36">
        <v>0.169468880676001</v>
      </c>
      <c r="F36">
        <v>0.162068965517241</v>
      </c>
      <c r="G36">
        <v>0.048553960080275</v>
      </c>
      <c r="H36">
        <v>-0.110477623365139</v>
      </c>
      <c r="I36">
        <v>-0.226096841235029</v>
      </c>
    </row>
    <row r="37" spans="1:9">
      <c r="A37" s="1" t="s">
        <v>50</v>
      </c>
      <c r="B37">
        <f>HYPERLINK("https://www.suredividend.com/sure-analysis-CIM/","Chimera Investment Corp")</f>
        <v>0</v>
      </c>
      <c r="C37">
        <v>-0.156498673740053</v>
      </c>
      <c r="D37">
        <v>-0.046962567806515</v>
      </c>
      <c r="E37">
        <v>-0.151230448940372</v>
      </c>
      <c r="F37">
        <v>0.156363636363636</v>
      </c>
      <c r="G37">
        <v>-0.397464804744491</v>
      </c>
      <c r="H37">
        <v>-0.324518081886251</v>
      </c>
      <c r="I37">
        <v>-0.3333822465856801</v>
      </c>
    </row>
    <row r="38" spans="1:9">
      <c r="A38" s="1" t="s">
        <v>51</v>
      </c>
      <c r="B38">
        <f>HYPERLINK("https://www.suredividend.com/sure-analysis-CIO/","City Office REIT Inc")</f>
        <v>0</v>
      </c>
      <c r="C38">
        <v>-0.146439317953861</v>
      </c>
      <c r="D38">
        <v>-0.127474803399874</v>
      </c>
      <c r="E38">
        <v>-0.216729408083058</v>
      </c>
      <c r="F38">
        <v>0.040164275062947</v>
      </c>
      <c r="G38">
        <v>-0.460955710955711</v>
      </c>
      <c r="H38">
        <v>-0.117219917012448</v>
      </c>
      <c r="I38">
        <v>0.099596857556336</v>
      </c>
    </row>
    <row r="39" spans="1:9">
      <c r="A39" s="1" t="s">
        <v>52</v>
      </c>
      <c r="B39">
        <f>HYPERLINK("https://www.suredividend.com/sure-analysis-research-database/","Chatham Lodging Trust")</f>
        <v>0</v>
      </c>
      <c r="C39">
        <v>-0.126056338028168</v>
      </c>
      <c r="D39">
        <v>-0.04932625498893001</v>
      </c>
      <c r="E39">
        <v>0.037599391319615</v>
      </c>
      <c r="F39">
        <v>0.011409942950285</v>
      </c>
      <c r="G39">
        <v>-0.092192563440451</v>
      </c>
      <c r="H39">
        <v>-0.09416719585988401</v>
      </c>
      <c r="I39">
        <v>-0.210579883463525</v>
      </c>
    </row>
    <row r="40" spans="1:9">
      <c r="A40" s="1" t="s">
        <v>53</v>
      </c>
      <c r="B40">
        <f>HYPERLINK("https://www.suredividend.com/sure-analysis-research-database/","Creative Media &amp; Community Trust")</f>
        <v>0</v>
      </c>
      <c r="C40">
        <v>-0.05253283302063701</v>
      </c>
      <c r="D40">
        <v>-0.159132157783439</v>
      </c>
      <c r="E40">
        <v>-0.263944963488755</v>
      </c>
      <c r="F40">
        <v>0.030612244897959</v>
      </c>
      <c r="G40">
        <v>-0.317226180657896</v>
      </c>
      <c r="H40">
        <v>-0.54995499549955</v>
      </c>
      <c r="I40">
        <v>-0.6354080181357431</v>
      </c>
    </row>
    <row r="41" spans="1:9">
      <c r="A41" s="1" t="s">
        <v>54</v>
      </c>
      <c r="B41">
        <f>HYPERLINK("https://www.suredividend.com/sure-analysis-research-database/","Capstead Mortgage Corp.")</f>
        <v>0</v>
      </c>
      <c r="C41">
        <v>-0.05417400288113101</v>
      </c>
      <c r="D41">
        <v>0.08450821723533801</v>
      </c>
      <c r="E41">
        <v>0.04713728775332601</v>
      </c>
      <c r="F41">
        <v>0.188995390356332</v>
      </c>
      <c r="G41">
        <v>0.246237321931859</v>
      </c>
      <c r="H41">
        <v>0.030421204483124</v>
      </c>
      <c r="I41">
        <v>0.051031627967143</v>
      </c>
    </row>
    <row r="42" spans="1:9">
      <c r="A42" s="1" t="s">
        <v>55</v>
      </c>
      <c r="B42">
        <f>HYPERLINK("https://www.suredividend.com/sure-analysis-COLD/","Americold Realty Trust Inc")</f>
        <v>0</v>
      </c>
      <c r="C42">
        <v>-0.05998743718592901</v>
      </c>
      <c r="D42">
        <v>0.005877983942248001</v>
      </c>
      <c r="E42">
        <v>0.04959723941548</v>
      </c>
      <c r="F42">
        <v>0.057223595902508</v>
      </c>
      <c r="G42">
        <v>0.106976950616918</v>
      </c>
      <c r="H42">
        <v>0.106976950616918</v>
      </c>
      <c r="I42">
        <v>0.106976950616918</v>
      </c>
    </row>
    <row r="43" spans="1:9">
      <c r="A43" s="1" t="s">
        <v>56</v>
      </c>
      <c r="B43">
        <f>HYPERLINK("https://www.suredividend.com/sure-analysis-CONE/","CyrusOne Inc")</f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</row>
    <row r="44" spans="1:9">
      <c r="A44" s="1" t="s">
        <v>57</v>
      </c>
      <c r="B44">
        <f>HYPERLINK("https://www.suredividend.com/sure-analysis-COR/","CoreSite Realty Corporation")</f>
        <v>0</v>
      </c>
      <c r="C44">
        <v>-0.000191805479734</v>
      </c>
      <c r="D44">
        <v>0.208762511451884</v>
      </c>
      <c r="E44">
        <v>0.289690469719565</v>
      </c>
      <c r="F44">
        <v>0.4017578031267111</v>
      </c>
      <c r="G44">
        <v>0.415599250294759</v>
      </c>
      <c r="H44">
        <v>0.641326431255831</v>
      </c>
      <c r="I44">
        <v>1.655316667789963</v>
      </c>
    </row>
    <row r="45" spans="1:9">
      <c r="A45" s="1" t="s">
        <v>58</v>
      </c>
      <c r="B45">
        <f>HYPERLINK("https://www.suredividend.com/sure-analysis-CORR/","CorEnergy Infrastructure Trust Inc")</f>
        <v>0</v>
      </c>
      <c r="C45">
        <v>-0.251162790697674</v>
      </c>
      <c r="D45">
        <v>-0.456081081081081</v>
      </c>
      <c r="E45">
        <v>-0.261095047959979</v>
      </c>
      <c r="F45">
        <v>-0.229665071770334</v>
      </c>
      <c r="G45">
        <v>-0.38283436194273</v>
      </c>
      <c r="H45">
        <v>-0.765893096027453</v>
      </c>
      <c r="I45">
        <v>-0.941648907638556</v>
      </c>
    </row>
    <row r="46" spans="1:9">
      <c r="A46" s="1" t="s">
        <v>59</v>
      </c>
      <c r="B46">
        <f>HYPERLINK("https://www.suredividend.com/sure-analysis-research-database/","CorePoint Lodging Inc")</f>
        <v>0</v>
      </c>
      <c r="C46">
        <v>0.015267175572519</v>
      </c>
      <c r="D46">
        <v>0.039739413680781</v>
      </c>
      <c r="E46">
        <v>0.105263157894736</v>
      </c>
      <c r="F46">
        <v>0.01656050955414</v>
      </c>
      <c r="G46">
        <v>0.819840364880273</v>
      </c>
      <c r="H46">
        <v>1.148221929092524</v>
      </c>
      <c r="I46">
        <v>-0.334708935159132</v>
      </c>
    </row>
    <row r="47" spans="1:9">
      <c r="A47" s="1" t="s">
        <v>60</v>
      </c>
      <c r="B47">
        <f>HYPERLINK("https://www.suredividend.com/sure-analysis-CPT/","Camden Property Trust")</f>
        <v>0</v>
      </c>
      <c r="C47">
        <v>-0.04608181370133</v>
      </c>
      <c r="D47">
        <v>-0.023420089980238</v>
      </c>
      <c r="E47">
        <v>-0.06864128935397501</v>
      </c>
      <c r="F47">
        <v>0.037987129066857</v>
      </c>
      <c r="G47">
        <v>-0.306850853857324</v>
      </c>
      <c r="H47">
        <v>0.218659883391469</v>
      </c>
      <c r="I47">
        <v>0.7253162262626021</v>
      </c>
    </row>
    <row r="48" spans="1:9">
      <c r="A48" s="1" t="s">
        <v>61</v>
      </c>
      <c r="B48">
        <f>HYPERLINK("https://www.suredividend.com/sure-analysis-research-database/","Centerspace")</f>
        <v>0</v>
      </c>
      <c r="C48">
        <v>-0.101027397260274</v>
      </c>
      <c r="D48">
        <v>-0.01534037182623</v>
      </c>
      <c r="E48">
        <v>-0.147435472368113</v>
      </c>
      <c r="F48">
        <v>0.07380262485086</v>
      </c>
      <c r="G48">
        <v>-0.370101413672398</v>
      </c>
      <c r="H48">
        <v>-0.044140963414874</v>
      </c>
      <c r="I48">
        <v>0.507083291469908</v>
      </c>
    </row>
    <row r="49" spans="1:9">
      <c r="A49" s="1" t="s">
        <v>62</v>
      </c>
      <c r="B49">
        <f>HYPERLINK("https://www.suredividend.com/sure-analysis-CTO/","CTO Realty Growth Inc")</f>
        <v>0</v>
      </c>
      <c r="C49">
        <v>-0.121743486973947</v>
      </c>
      <c r="D49">
        <v>-0.073457436125117</v>
      </c>
      <c r="E49">
        <v>-0.126661485422769</v>
      </c>
      <c r="F49">
        <v>-0.041028446389496</v>
      </c>
      <c r="G49">
        <v>-0.147605710506865</v>
      </c>
      <c r="H49">
        <v>0.103751369457631</v>
      </c>
      <c r="I49">
        <v>0.299625606998554</v>
      </c>
    </row>
    <row r="50" spans="1:9">
      <c r="A50" s="1" t="s">
        <v>63</v>
      </c>
      <c r="B50">
        <f>HYPERLINK("https://www.suredividend.com/sure-analysis-CTRE/","CareTrust REIT Inc")</f>
        <v>0</v>
      </c>
      <c r="C50">
        <v>-0.022915650901999</v>
      </c>
      <c r="D50">
        <v>0.005473912367228001</v>
      </c>
      <c r="E50">
        <v>-0.026276918292777</v>
      </c>
      <c r="F50">
        <v>0.07857911733046201</v>
      </c>
      <c r="G50">
        <v>0.22451972429975</v>
      </c>
      <c r="H50">
        <v>0.006858090285628</v>
      </c>
      <c r="I50">
        <v>1.028504332334602</v>
      </c>
    </row>
    <row r="51" spans="1:9">
      <c r="A51" s="1" t="s">
        <v>64</v>
      </c>
      <c r="B51">
        <f>HYPERLINK("https://www.suredividend.com/sure-analysis-research-database/","CatchMark Timber Trust Inc")</f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</row>
    <row r="52" spans="1:9">
      <c r="A52" s="1" t="s">
        <v>65</v>
      </c>
      <c r="B52">
        <f>HYPERLINK("https://www.suredividend.com/sure-analysis-CUBE/","CubeSmart")</f>
        <v>0</v>
      </c>
      <c r="C52">
        <v>0.04578675838349</v>
      </c>
      <c r="D52">
        <v>0.177338947776003</v>
      </c>
      <c r="E52">
        <v>0.083084732178636</v>
      </c>
      <c r="F52">
        <v>0.208695652173912</v>
      </c>
      <c r="G52">
        <v>-0.011369755839827</v>
      </c>
      <c r="H52">
        <v>0.4759061730192821</v>
      </c>
      <c r="I52">
        <v>1.183739333791178</v>
      </c>
    </row>
    <row r="53" spans="1:9">
      <c r="A53" s="1" t="s">
        <v>66</v>
      </c>
      <c r="B53">
        <f>HYPERLINK("https://www.suredividend.com/sure-analysis-CUZ/","Cousins Properties Inc.")</f>
        <v>0</v>
      </c>
      <c r="C53">
        <v>-0.06723309937199801</v>
      </c>
      <c r="D53">
        <v>-0.032567049808429</v>
      </c>
      <c r="E53">
        <v>-0.04537944749208801</v>
      </c>
      <c r="F53">
        <v>-0.001581652827204</v>
      </c>
      <c r="G53">
        <v>-0.347937804887496</v>
      </c>
      <c r="H53">
        <v>-0.232592772695498</v>
      </c>
      <c r="I53">
        <v>-0.121821602840776</v>
      </c>
    </row>
    <row r="54" spans="1:9">
      <c r="A54" s="1" t="s">
        <v>67</v>
      </c>
      <c r="B54">
        <f>HYPERLINK("https://www.suredividend.com/sure-analysis-research-database/","Columbia Property Trust Inc")</f>
        <v>0</v>
      </c>
      <c r="C54">
        <v>0.005738132498695</v>
      </c>
      <c r="D54">
        <v>0.012073490813648</v>
      </c>
      <c r="E54">
        <v>0.039594083803792</v>
      </c>
      <c r="F54">
        <v>0.397759814405336</v>
      </c>
      <c r="G54">
        <v>0.39097310400554</v>
      </c>
      <c r="H54">
        <v>0.022079677684417</v>
      </c>
      <c r="I54">
        <v>0.114012989114105</v>
      </c>
    </row>
    <row r="55" spans="1:9">
      <c r="A55" s="1" t="s">
        <v>68</v>
      </c>
      <c r="B55">
        <f>HYPERLINK("https://www.suredividend.com/sure-analysis-research-database/","CoreCivic Inc")</f>
        <v>0</v>
      </c>
      <c r="C55">
        <v>-0.029665071770334</v>
      </c>
      <c r="D55">
        <v>-0.206572769953051</v>
      </c>
      <c r="E55">
        <v>0.06289308176100601</v>
      </c>
      <c r="F55">
        <v>-0.122837370242214</v>
      </c>
      <c r="G55">
        <v>0.161512027491409</v>
      </c>
      <c r="H55">
        <v>0.301668806161745</v>
      </c>
      <c r="I55">
        <v>-0.410475398684906</v>
      </c>
    </row>
    <row r="56" spans="1:9">
      <c r="A56" s="1" t="s">
        <v>69</v>
      </c>
      <c r="B56">
        <f>HYPERLINK("https://www.suredividend.com/sure-analysis-research-database/","DigitalBridge Group Inc")</f>
        <v>0</v>
      </c>
      <c r="C56">
        <v>-0.189757058437294</v>
      </c>
      <c r="D56">
        <v>-0.135630380420697</v>
      </c>
      <c r="E56">
        <v>-0.310984053245186</v>
      </c>
      <c r="F56">
        <v>0.127970749542961</v>
      </c>
      <c r="G56">
        <v>-0.567800053236946</v>
      </c>
      <c r="H56">
        <v>1.123924268502582</v>
      </c>
      <c r="I56">
        <v>1.212024522281576</v>
      </c>
    </row>
    <row r="57" spans="1:9">
      <c r="A57" s="1" t="s">
        <v>70</v>
      </c>
      <c r="B57">
        <f>HYPERLINK("https://www.suredividend.com/sure-analysis-research-database/","Duck Creek Technologies Inc")</f>
        <v>0</v>
      </c>
      <c r="C57">
        <v>0</v>
      </c>
      <c r="D57">
        <v>0.6660792951541851</v>
      </c>
      <c r="E57">
        <v>0.6039016115351991</v>
      </c>
      <c r="F57">
        <v>0.5692946058091281</v>
      </c>
      <c r="G57">
        <v>-0.143180788400543</v>
      </c>
      <c r="H57">
        <v>-0.574960665318049</v>
      </c>
      <c r="I57">
        <v>-0.52725</v>
      </c>
    </row>
    <row r="58" spans="1:9">
      <c r="A58" s="1" t="s">
        <v>71</v>
      </c>
      <c r="B58">
        <f>HYPERLINK("https://www.suredividend.com/sure-analysis-DEA/","Easterly Government Properties Inc")</f>
        <v>0</v>
      </c>
      <c r="C58">
        <v>-0.079635258358662</v>
      </c>
      <c r="D58">
        <v>-0.037507946598855</v>
      </c>
      <c r="E58">
        <v>-0.116056936676047</v>
      </c>
      <c r="F58">
        <v>0.060967063770147</v>
      </c>
      <c r="G58">
        <v>-0.250350315159857</v>
      </c>
      <c r="H58">
        <v>-0.200945776201484</v>
      </c>
      <c r="I58">
        <v>0.019459969025654</v>
      </c>
    </row>
    <row r="59" spans="1:9">
      <c r="A59" s="1" t="s">
        <v>72</v>
      </c>
      <c r="B59">
        <f>HYPERLINK("https://www.suredividend.com/sure-analysis-DEI/","Douglas Emmett Inc")</f>
        <v>0</v>
      </c>
      <c r="C59">
        <v>-0.159010600706713</v>
      </c>
      <c r="D59">
        <v>-0.1424144516377</v>
      </c>
      <c r="E59">
        <v>-0.265628535576903</v>
      </c>
      <c r="F59">
        <v>-0.08928571428571401</v>
      </c>
      <c r="G59">
        <v>-0.535946289357636</v>
      </c>
      <c r="H59">
        <v>-0.525869653997735</v>
      </c>
      <c r="I59">
        <v>-0.5290796607262991</v>
      </c>
    </row>
    <row r="60" spans="1:9">
      <c r="A60" s="1" t="s">
        <v>73</v>
      </c>
      <c r="B60">
        <f>HYPERLINK("https://www.suredividend.com/sure-analysis-DHC/","Diversified Healthcare Trust")</f>
        <v>0</v>
      </c>
      <c r="C60">
        <v>1.21476510067114</v>
      </c>
      <c r="D60">
        <v>0.6816143497757841</v>
      </c>
      <c r="E60">
        <v>0.172707889125799</v>
      </c>
      <c r="F60">
        <v>1.586612321680514</v>
      </c>
      <c r="G60">
        <v>-0.393293131342844</v>
      </c>
      <c r="H60">
        <v>-0.6245733788395901</v>
      </c>
      <c r="I60">
        <v>-0.8709364538030721</v>
      </c>
    </row>
    <row r="61" spans="1:9">
      <c r="A61" s="1" t="s">
        <v>74</v>
      </c>
      <c r="B61">
        <f>HYPERLINK("https://www.suredividend.com/sure-analysis-DLR/","Digital Realty Trust Inc")</f>
        <v>0</v>
      </c>
      <c r="C61">
        <v>-0.07994097734571601</v>
      </c>
      <c r="D61">
        <v>-0.03313430494214301</v>
      </c>
      <c r="E61">
        <v>-0.08457649572428101</v>
      </c>
      <c r="F61">
        <v>0.057145706592201</v>
      </c>
      <c r="G61">
        <v>-0.207720687160291</v>
      </c>
      <c r="H61">
        <v>-0.118668757472608</v>
      </c>
      <c r="I61">
        <v>0.285641686810407</v>
      </c>
    </row>
    <row r="62" spans="1:9">
      <c r="A62" s="1" t="s">
        <v>75</v>
      </c>
      <c r="B62">
        <f>HYPERLINK("https://www.suredividend.com/sure-analysis-DOC/","Physicians Realty Trust")</f>
        <v>0</v>
      </c>
      <c r="C62">
        <v>-0.060088551549652</v>
      </c>
      <c r="D62">
        <v>-0.025573770491803</v>
      </c>
      <c r="E62">
        <v>-0.08485139612509</v>
      </c>
      <c r="F62">
        <v>0.026952315134761</v>
      </c>
      <c r="G62">
        <v>-0.100010295979117</v>
      </c>
      <c r="H62">
        <v>-0.04863120694512001</v>
      </c>
      <c r="I62">
        <v>0.300884181038256</v>
      </c>
    </row>
    <row r="63" spans="1:9">
      <c r="A63" s="1" t="s">
        <v>76</v>
      </c>
      <c r="B63">
        <f>HYPERLINK("https://www.suredividend.com/sure-analysis-DRE/","Duke Realty Corp")</f>
        <v>0</v>
      </c>
      <c r="C63">
        <v>-0.160818219646255</v>
      </c>
      <c r="D63">
        <v>-0.138271644667564</v>
      </c>
      <c r="E63">
        <v>-0.177948555270168</v>
      </c>
      <c r="F63">
        <v>-0.254398584285444</v>
      </c>
      <c r="G63">
        <v>0.007788406251633</v>
      </c>
      <c r="H63">
        <v>0.309430343467382</v>
      </c>
      <c r="I63">
        <v>0.9473567258549981</v>
      </c>
    </row>
    <row r="64" spans="1:9">
      <c r="A64" s="1" t="s">
        <v>77</v>
      </c>
      <c r="B64">
        <f>HYPERLINK("https://www.suredividend.com/sure-analysis-research-database/","Diamondrock Hospitality Co.")</f>
        <v>0</v>
      </c>
      <c r="C64">
        <v>-0.106598984771573</v>
      </c>
      <c r="D64">
        <v>-0.045076719404475</v>
      </c>
      <c r="E64">
        <v>0.032318611062232</v>
      </c>
      <c r="F64">
        <v>0.07448107448107401</v>
      </c>
      <c r="G64">
        <v>-0.059638174415746</v>
      </c>
      <c r="H64">
        <v>-0.09049567985447901</v>
      </c>
      <c r="I64">
        <v>-0.042156019722878</v>
      </c>
    </row>
    <row r="65" spans="1:9">
      <c r="A65" s="1" t="s">
        <v>78</v>
      </c>
      <c r="B65">
        <f>HYPERLINK("https://www.suredividend.com/sure-analysis-DX/","Dynex Capital, Inc.")</f>
        <v>0</v>
      </c>
      <c r="C65">
        <v>-0.096903372803535</v>
      </c>
      <c r="D65">
        <v>0.029669923089639</v>
      </c>
      <c r="E65">
        <v>-0.09143321547897701</v>
      </c>
      <c r="F65">
        <v>0.047413896651959</v>
      </c>
      <c r="G65">
        <v>-0.053620912951935</v>
      </c>
      <c r="H65">
        <v>-0.130330713687317</v>
      </c>
      <c r="I65">
        <v>0.234311597621968</v>
      </c>
    </row>
    <row r="66" spans="1:9">
      <c r="A66" s="1" t="s">
        <v>79</v>
      </c>
      <c r="B66">
        <f>HYPERLINK("https://www.suredividend.com/sure-analysis-EARN/","Ellington Residential Mortgage REIT")</f>
        <v>0</v>
      </c>
      <c r="C66">
        <v>-0.046595435291142</v>
      </c>
      <c r="D66">
        <v>0.053146169425239</v>
      </c>
      <c r="E66">
        <v>0.030589650364943</v>
      </c>
      <c r="F66">
        <v>0.121539811688408</v>
      </c>
      <c r="G66">
        <v>-0.130785636059715</v>
      </c>
      <c r="H66">
        <v>-0.227807136127155</v>
      </c>
      <c r="I66">
        <v>0.293510147364087</v>
      </c>
    </row>
    <row r="67" spans="1:9">
      <c r="A67" s="1" t="s">
        <v>80</v>
      </c>
      <c r="B67">
        <f>HYPERLINK("https://www.suredividend.com/sure-analysis-research-database/","Endeavor Group Holdings Inc")</f>
        <v>0</v>
      </c>
      <c r="C67">
        <v>0.09771689497716801</v>
      </c>
      <c r="D67">
        <v>0.101236830050389</v>
      </c>
      <c r="E67">
        <v>0.054848617814831</v>
      </c>
      <c r="F67">
        <v>0.06654835847382401</v>
      </c>
      <c r="G67">
        <v>-0.111275415896488</v>
      </c>
      <c r="H67">
        <v>-0.04603174603174601</v>
      </c>
      <c r="I67">
        <v>-0.04603174603174601</v>
      </c>
    </row>
    <row r="68" spans="1:9">
      <c r="A68" s="1" t="s">
        <v>81</v>
      </c>
      <c r="B68">
        <f>HYPERLINK("https://www.suredividend.com/sure-analysis-EGP/","Eastgroup Properties, Inc.")</f>
        <v>0</v>
      </c>
      <c r="C68">
        <v>-0.02036636039094</v>
      </c>
      <c r="D68">
        <v>0.07139679701066201</v>
      </c>
      <c r="E68">
        <v>0.040360829131346</v>
      </c>
      <c r="F68">
        <v>0.130555180332297</v>
      </c>
      <c r="G68">
        <v>-0.112940449523349</v>
      </c>
      <c r="H68">
        <v>0.328382419228888</v>
      </c>
      <c r="I68">
        <v>1.36427889423104</v>
      </c>
    </row>
    <row r="69" spans="1:9">
      <c r="A69" s="1" t="s">
        <v>82</v>
      </c>
      <c r="B69">
        <f>HYPERLINK("https://www.suredividend.com/sure-analysis-ELS/","Equity Lifestyle Properties Inc.")</f>
        <v>0</v>
      </c>
      <c r="C69">
        <v>-0.06278397356464201</v>
      </c>
      <c r="D69">
        <v>0.03672318105113</v>
      </c>
      <c r="E69">
        <v>-0.014362477719263</v>
      </c>
      <c r="F69">
        <v>0.053715170278637</v>
      </c>
      <c r="G69">
        <v>-0.102382701185878</v>
      </c>
      <c r="H69">
        <v>0.202645927046194</v>
      </c>
      <c r="I69">
        <v>0.8186870292641081</v>
      </c>
    </row>
    <row r="70" spans="1:9">
      <c r="A70" s="1" t="s">
        <v>83</v>
      </c>
      <c r="B70">
        <f>HYPERLINK("https://www.suredividend.com/sure-analysis-EPR/","EPR Properties")</f>
        <v>0</v>
      </c>
      <c r="C70">
        <v>-0.006140898285453</v>
      </c>
      <c r="D70">
        <v>0.014713720823571</v>
      </c>
      <c r="E70">
        <v>-0.083997824690656</v>
      </c>
      <c r="F70">
        <v>0.09213651039304101</v>
      </c>
      <c r="G70">
        <v>-0.126017475379871</v>
      </c>
      <c r="H70">
        <v>0.020891740080414</v>
      </c>
      <c r="I70">
        <v>-0.07488817515872401</v>
      </c>
    </row>
    <row r="71" spans="1:9">
      <c r="A71" s="1" t="s">
        <v>84</v>
      </c>
      <c r="B71">
        <f>HYPERLINK("https://www.suredividend.com/sure-analysis-EPRT/","Essential Properties Realty Trust Inc")</f>
        <v>0</v>
      </c>
      <c r="C71">
        <v>0.031508467900748</v>
      </c>
      <c r="D71">
        <v>0.1255318234561</v>
      </c>
      <c r="E71">
        <v>0.21274704106392</v>
      </c>
      <c r="F71">
        <v>0.115892628887942</v>
      </c>
      <c r="G71">
        <v>0.08765168567323101</v>
      </c>
      <c r="H71">
        <v>0.264374474987689</v>
      </c>
      <c r="I71">
        <v>1.374842447928473</v>
      </c>
    </row>
    <row r="72" spans="1:9">
      <c r="A72" s="1" t="s">
        <v>85</v>
      </c>
      <c r="B72">
        <f>HYPERLINK("https://www.suredividend.com/sure-analysis-research-database/","Equity Commonwealth")</f>
        <v>0</v>
      </c>
      <c r="C72">
        <v>-0.031599928545237</v>
      </c>
      <c r="D72">
        <v>-0.07624561104559101</v>
      </c>
      <c r="E72">
        <v>-0.026460427506746</v>
      </c>
      <c r="F72">
        <v>-0.012984523980642</v>
      </c>
      <c r="G72">
        <v>-0.04564238459685301</v>
      </c>
      <c r="H72">
        <v>-0.100165552065906</v>
      </c>
      <c r="I72">
        <v>0.173815927428545</v>
      </c>
    </row>
    <row r="73" spans="1:9">
      <c r="A73" s="1" t="s">
        <v>86</v>
      </c>
      <c r="B73">
        <f>HYPERLINK("https://www.suredividend.com/sure-analysis-EQIX/","Equinix Inc")</f>
        <v>0</v>
      </c>
      <c r="C73">
        <v>-0.037639836289222</v>
      </c>
      <c r="D73">
        <v>0.020159949093959</v>
      </c>
      <c r="E73">
        <v>0.123089608511542</v>
      </c>
      <c r="F73">
        <v>0.07691250782406901</v>
      </c>
      <c r="G73">
        <v>-0.007702086398466001</v>
      </c>
      <c r="H73">
        <v>0.203655895117225</v>
      </c>
      <c r="I73">
        <v>1.012613033125189</v>
      </c>
    </row>
    <row r="74" spans="1:9">
      <c r="A74" s="1" t="s">
        <v>87</v>
      </c>
      <c r="B74">
        <f>HYPERLINK("https://www.suredividend.com/sure-analysis-EQR/","Equity Residential Properties Trust")</f>
        <v>0</v>
      </c>
      <c r="C74">
        <v>-0.03336938050363</v>
      </c>
      <c r="D74">
        <v>-0.013719963934653</v>
      </c>
      <c r="E74">
        <v>-0.135369827350337</v>
      </c>
      <c r="F74">
        <v>0.060508474576271</v>
      </c>
      <c r="G74">
        <v>-0.268442965559412</v>
      </c>
      <c r="H74">
        <v>-0.013517817220948</v>
      </c>
      <c r="I74">
        <v>0.325295845768351</v>
      </c>
    </row>
    <row r="75" spans="1:9">
      <c r="A75" s="1" t="s">
        <v>88</v>
      </c>
      <c r="B75">
        <f>HYPERLINK("https://www.suredividend.com/sure-analysis-ESRT/","Empire State Realty Trust Inc")</f>
        <v>0</v>
      </c>
      <c r="C75">
        <v>-0.07526881720430101</v>
      </c>
      <c r="D75">
        <v>0.034510411932957</v>
      </c>
      <c r="E75">
        <v>0.088760725840483</v>
      </c>
      <c r="F75">
        <v>0.148367952522255</v>
      </c>
      <c r="G75">
        <v>-0.163541655409421</v>
      </c>
      <c r="H75">
        <v>-0.310068190934616</v>
      </c>
      <c r="I75">
        <v>-0.486403631006887</v>
      </c>
    </row>
    <row r="76" spans="1:9">
      <c r="A76" s="1" t="s">
        <v>89</v>
      </c>
      <c r="B76">
        <f>HYPERLINK("https://www.suredividend.com/sure-analysis-ESS/","Essex Property Trust, Inc.")</f>
        <v>0</v>
      </c>
      <c r="C76">
        <v>0.007988191369280001</v>
      </c>
      <c r="D76">
        <v>0.07747839056712101</v>
      </c>
      <c r="E76">
        <v>-0.110020112518173</v>
      </c>
      <c r="F76">
        <v>0.09560211400528501</v>
      </c>
      <c r="G76">
        <v>-0.272578939189629</v>
      </c>
      <c r="H76">
        <v>-0.07680550369925901</v>
      </c>
      <c r="I76">
        <v>0.220399991379722</v>
      </c>
    </row>
    <row r="77" spans="1:9">
      <c r="A77" s="1" t="s">
        <v>90</v>
      </c>
      <c r="B77">
        <f>HYPERLINK("https://www.suredividend.com/sure-analysis-EXR/","Extra Space Storage Inc.")</f>
        <v>0</v>
      </c>
      <c r="C77">
        <v>0.03665788021823</v>
      </c>
      <c r="D77">
        <v>0.073738828316076</v>
      </c>
      <c r="E77">
        <v>-0.138019355953507</v>
      </c>
      <c r="F77">
        <v>0.149001222992254</v>
      </c>
      <c r="G77">
        <v>-0.128771857337228</v>
      </c>
      <c r="H77">
        <v>0.47313110265749</v>
      </c>
      <c r="I77">
        <v>1.347589247538717</v>
      </c>
    </row>
    <row r="78" spans="1:9">
      <c r="A78" s="1" t="s">
        <v>91</v>
      </c>
      <c r="B78">
        <f>HYPERLINK("https://www.suredividend.com/sure-analysis-FCPT/","Four Corners Property Trust Inc")</f>
        <v>0</v>
      </c>
      <c r="C78">
        <v>-0.04159445407279001</v>
      </c>
      <c r="D78">
        <v>0.038801977668575</v>
      </c>
      <c r="E78">
        <v>0.07593409757729901</v>
      </c>
      <c r="F78">
        <v>0.06633243347473901</v>
      </c>
      <c r="G78">
        <v>0.06678086816286001</v>
      </c>
      <c r="H78">
        <v>0.144477327759266</v>
      </c>
      <c r="I78">
        <v>0.5716656814151241</v>
      </c>
    </row>
    <row r="79" spans="1:9">
      <c r="A79" s="1" t="s">
        <v>92</v>
      </c>
      <c r="B79">
        <f>HYPERLINK("https://www.suredividend.com/sure-analysis-research-database/","Farmland Partners Inc")</f>
        <v>0</v>
      </c>
      <c r="C79">
        <v>-0.156225831399845</v>
      </c>
      <c r="D79">
        <v>-0.185492661221686</v>
      </c>
      <c r="E79">
        <v>-0.225450105071846</v>
      </c>
      <c r="F79">
        <v>-0.124398073836276</v>
      </c>
      <c r="G79">
        <v>-0.114102897232688</v>
      </c>
      <c r="H79">
        <v>-0.067744471408551</v>
      </c>
      <c r="I79">
        <v>0.5737695459004091</v>
      </c>
    </row>
    <row r="80" spans="1:9">
      <c r="A80" s="1" t="s">
        <v>93</v>
      </c>
      <c r="B80">
        <f>HYPERLINK("https://www.suredividend.com/sure-analysis-FR/","First Industrial Realty Trust, Inc.")</f>
        <v>0</v>
      </c>
      <c r="C80">
        <v>0.009293680297397001</v>
      </c>
      <c r="D80">
        <v>0.07810182602255801</v>
      </c>
      <c r="E80">
        <v>0.102041313357227</v>
      </c>
      <c r="F80">
        <v>0.125155408205553</v>
      </c>
      <c r="G80">
        <v>-0.060488615129074</v>
      </c>
      <c r="H80">
        <v>0.337797586051427</v>
      </c>
      <c r="I80">
        <v>1.182554835182945</v>
      </c>
    </row>
    <row r="81" spans="1:9">
      <c r="A81" s="1" t="s">
        <v>94</v>
      </c>
      <c r="B81">
        <f>HYPERLINK("https://www.suredividend.com/sure-analysis-research-database/","First Real Estate Investment Trust of New Jersey Inc.")</f>
        <v>0</v>
      </c>
      <c r="C81">
        <v>-0.018831168831168</v>
      </c>
      <c r="D81">
        <v>-0.08424242424242401</v>
      </c>
      <c r="E81">
        <v>-0.189812332439678</v>
      </c>
      <c r="F81">
        <v>0.007333333333333001</v>
      </c>
      <c r="G81">
        <v>-0.371725571725571</v>
      </c>
      <c r="H81">
        <v>-0.07015384615384601</v>
      </c>
      <c r="I81">
        <v>-0.009180327868852001</v>
      </c>
    </row>
    <row r="82" spans="1:9">
      <c r="A82" s="1" t="s">
        <v>95</v>
      </c>
      <c r="B82">
        <f>HYPERLINK("https://www.suredividend.com/sure-analysis-FRT/","Federal Realty Investment Trust.")</f>
        <v>0</v>
      </c>
      <c r="C82">
        <v>-0.051220806794055</v>
      </c>
      <c r="D82">
        <v>-0.009547134474408001</v>
      </c>
      <c r="E82">
        <v>0.08787162607646001</v>
      </c>
      <c r="F82">
        <v>0.06146080760094901</v>
      </c>
      <c r="G82">
        <v>-0.07851720745606301</v>
      </c>
      <c r="H82">
        <v>-0.186393001386735</v>
      </c>
      <c r="I82">
        <v>-0.186393001386735</v>
      </c>
    </row>
    <row r="83" spans="1:9">
      <c r="A83" s="1" t="s">
        <v>96</v>
      </c>
      <c r="B83">
        <f>HYPERLINK("https://www.suredividend.com/sure-analysis-research-database/","Franklin Street Properties Corp.")</f>
        <v>0</v>
      </c>
      <c r="C83">
        <v>-0.216828478964401</v>
      </c>
      <c r="D83">
        <v>-0.19595986444282</v>
      </c>
      <c r="E83">
        <v>-0.18734678800497</v>
      </c>
      <c r="F83">
        <v>-0.110523027162127</v>
      </c>
      <c r="G83">
        <v>-0.573365301553161</v>
      </c>
      <c r="H83">
        <v>-0.511752244527388</v>
      </c>
      <c r="I83">
        <v>-0.5967271575930271</v>
      </c>
    </row>
    <row r="84" spans="1:9">
      <c r="A84" s="1" t="s">
        <v>97</v>
      </c>
      <c r="B84">
        <f>HYPERLINK("https://www.suredividend.com/sure-analysis-research-database/","Geo Group, Inc.")</f>
        <v>0</v>
      </c>
      <c r="C84">
        <v>-0.216192937123169</v>
      </c>
      <c r="D84">
        <v>-0.203849518810148</v>
      </c>
      <c r="E84">
        <v>0.100362756952841</v>
      </c>
      <c r="F84">
        <v>-0.168949771689497</v>
      </c>
      <c r="G84">
        <v>0.579861111111111</v>
      </c>
      <c r="H84">
        <v>0.19109947643979</v>
      </c>
      <c r="I84">
        <v>-0.429967426710097</v>
      </c>
    </row>
    <row r="85" spans="1:9">
      <c r="A85" s="1" t="s">
        <v>98</v>
      </c>
      <c r="B85">
        <f>HYPERLINK("https://www.suredividend.com/sure-analysis-GLPI/","Gaming and Leisure Properties Inc")</f>
        <v>0</v>
      </c>
      <c r="C85">
        <v>0.020438498699368</v>
      </c>
      <c r="D85">
        <v>0.04850380111265101</v>
      </c>
      <c r="E85">
        <v>0.173790196757329</v>
      </c>
      <c r="F85">
        <v>0.054329045882127</v>
      </c>
      <c r="G85">
        <v>0.255104862502942</v>
      </c>
      <c r="H85">
        <v>0.444244585397666</v>
      </c>
      <c r="I85">
        <v>1.292919171676686</v>
      </c>
    </row>
    <row r="86" spans="1:9">
      <c r="A86" s="1" t="s">
        <v>99</v>
      </c>
      <c r="B86">
        <f>HYPERLINK("https://www.suredividend.com/sure-analysis-GMRE/","Global Medical REIT Inc")</f>
        <v>0</v>
      </c>
      <c r="C86">
        <v>-0.104424778761062</v>
      </c>
      <c r="D86">
        <v>0.014556682840758</v>
      </c>
      <c r="E86">
        <v>-0.002051120227201</v>
      </c>
      <c r="F86">
        <v>0.06751054852320601</v>
      </c>
      <c r="G86">
        <v>-0.297456403421081</v>
      </c>
      <c r="H86">
        <v>-0.162210043545209</v>
      </c>
      <c r="I86">
        <v>1.184942893538009</v>
      </c>
    </row>
    <row r="87" spans="1:9">
      <c r="A87" s="1" t="s">
        <v>100</v>
      </c>
      <c r="B87">
        <f>HYPERLINK("https://www.suredividend.com/sure-analysis-GNL/","Global Net Lease Inc")</f>
        <v>0</v>
      </c>
      <c r="C87">
        <v>-0.036642238507661</v>
      </c>
      <c r="D87">
        <v>0.09618533567833101</v>
      </c>
      <c r="E87">
        <v>0.162566328991799</v>
      </c>
      <c r="F87">
        <v>0.184265485131161</v>
      </c>
      <c r="G87">
        <v>0.09663425806549401</v>
      </c>
      <c r="H87">
        <v>-0.016821464024912</v>
      </c>
      <c r="I87">
        <v>0.546193327630453</v>
      </c>
    </row>
    <row r="88" spans="1:9">
      <c r="A88" s="1" t="s">
        <v>101</v>
      </c>
      <c r="B88">
        <f>HYPERLINK("https://www.suredividend.com/sure-analysis-GOOD/","Gladstone Commercial Corp")</f>
        <v>0</v>
      </c>
      <c r="C88">
        <v>-0.190295304065576</v>
      </c>
      <c r="D88">
        <v>-0.258061908995393</v>
      </c>
      <c r="E88">
        <v>-0.23212473372517</v>
      </c>
      <c r="F88">
        <v>-0.246627055772576</v>
      </c>
      <c r="G88">
        <v>-0.327981259608111</v>
      </c>
      <c r="H88">
        <v>-0.193708938881146</v>
      </c>
      <c r="I88">
        <v>0.148265510340226</v>
      </c>
    </row>
    <row r="89" spans="1:9">
      <c r="A89" s="1" t="s">
        <v>102</v>
      </c>
      <c r="B89">
        <f>HYPERLINK("https://www.suredividend.com/sure-analysis-research-database/","Getty Realty Corp.")</f>
        <v>0</v>
      </c>
      <c r="C89">
        <v>-0.017992690469496</v>
      </c>
      <c r="D89">
        <v>0.061873189297972</v>
      </c>
      <c r="E89">
        <v>0.199704624684446</v>
      </c>
      <c r="F89">
        <v>0.031905465288035</v>
      </c>
      <c r="G89">
        <v>0.327939963275407</v>
      </c>
      <c r="H89">
        <v>0.370395072384165</v>
      </c>
      <c r="I89">
        <v>0.845628718468968</v>
      </c>
    </row>
    <row r="90" spans="1:9">
      <c r="A90" s="1" t="s">
        <v>103</v>
      </c>
      <c r="B90">
        <f>HYPERLINK("https://www.suredividend.com/sure-analysis-HASI/","Hannon Armstrong Sustainable Infrastructure capital Inc")</f>
        <v>0</v>
      </c>
      <c r="C90">
        <v>-0.187385978629137</v>
      </c>
      <c r="D90">
        <v>-0.006867204321624001</v>
      </c>
      <c r="E90">
        <v>-0.155960521257992</v>
      </c>
      <c r="F90">
        <v>0.07591442374051001</v>
      </c>
      <c r="G90">
        <v>-0.336944201664231</v>
      </c>
      <c r="H90">
        <v>-0.376782655449554</v>
      </c>
      <c r="I90">
        <v>1.150122401130917</v>
      </c>
    </row>
    <row r="91" spans="1:9">
      <c r="A91" s="1" t="s">
        <v>104</v>
      </c>
      <c r="B91">
        <f>HYPERLINK("https://www.suredividend.com/sure-analysis-research-database/","Howard Hughes Corporation")</f>
        <v>0</v>
      </c>
      <c r="C91">
        <v>-0.038749999999999</v>
      </c>
      <c r="D91">
        <v>0.119952336819806</v>
      </c>
      <c r="E91">
        <v>0.312083139444703</v>
      </c>
      <c r="F91">
        <v>0.106909186076943</v>
      </c>
      <c r="G91">
        <v>-0.073189437931412</v>
      </c>
      <c r="H91">
        <v>-0.07693147097337401</v>
      </c>
      <c r="I91">
        <v>-0.346644010195412</v>
      </c>
    </row>
    <row r="92" spans="1:9">
      <c r="A92" s="1" t="s">
        <v>105</v>
      </c>
      <c r="B92">
        <f>HYPERLINK("https://www.suredividend.com/sure-analysis-HIW/","Highwoods Properties, Inc.")</f>
        <v>0</v>
      </c>
      <c r="C92">
        <v>-0.101881457601141</v>
      </c>
      <c r="D92">
        <v>-0.057832911743303</v>
      </c>
      <c r="E92">
        <v>-0.06426268097861801</v>
      </c>
      <c r="F92">
        <v>-0.01136260339969</v>
      </c>
      <c r="G92">
        <v>-0.341330710607022</v>
      </c>
      <c r="H92">
        <v>-0.276723202315336</v>
      </c>
      <c r="I92">
        <v>-0.195021508527916</v>
      </c>
    </row>
    <row r="93" spans="1:9">
      <c r="A93" s="1" t="s">
        <v>106</v>
      </c>
      <c r="B93">
        <f>HYPERLINK("https://www.suredividend.com/sure-analysis-research-database/","Hudson Pacific Properties Inc")</f>
        <v>0</v>
      </c>
      <c r="C93">
        <v>-0.182546749777382</v>
      </c>
      <c r="D93">
        <v>-0.169343528027869</v>
      </c>
      <c r="E93">
        <v>-0.268269353398801</v>
      </c>
      <c r="F93">
        <v>-0.05652620760534401</v>
      </c>
      <c r="G93">
        <v>-0.630816747567934</v>
      </c>
      <c r="H93">
        <v>-0.6057937158880591</v>
      </c>
      <c r="I93">
        <v>-0.6413502109704641</v>
      </c>
    </row>
    <row r="94" spans="1:9">
      <c r="A94" s="1" t="s">
        <v>107</v>
      </c>
      <c r="B94">
        <f>HYPERLINK("https://www.suredividend.com/sure-analysis-HR/","Healthcare Realty Trust Inc")</f>
        <v>0</v>
      </c>
      <c r="C94">
        <v>-0.085185185185185</v>
      </c>
      <c r="D94">
        <v>-0.032794909446891</v>
      </c>
      <c r="E94">
        <v>-0.162953047427012</v>
      </c>
      <c r="F94">
        <v>0.025428126621691</v>
      </c>
      <c r="G94">
        <v>-0.244763797584467</v>
      </c>
      <c r="H94">
        <v>-0.050502138292249</v>
      </c>
      <c r="I94">
        <v>0.139548563453708</v>
      </c>
    </row>
    <row r="95" spans="1:9">
      <c r="A95" s="1" t="s">
        <v>108</v>
      </c>
      <c r="B95">
        <f>HYPERLINK("https://www.suredividend.com/sure-analysis-research-database/","Host Hotels &amp; Resorts Inc")</f>
        <v>0</v>
      </c>
      <c r="C95">
        <v>-0.10487676979549</v>
      </c>
      <c r="D95">
        <v>-0.07375754912015101</v>
      </c>
      <c r="E95">
        <v>0.003822405174948</v>
      </c>
      <c r="F95">
        <v>0.063551401869158</v>
      </c>
      <c r="G95">
        <v>0.009097841701101001</v>
      </c>
      <c r="H95">
        <v>0.09955940326196101</v>
      </c>
      <c r="I95">
        <v>0.030753530949778</v>
      </c>
    </row>
    <row r="96" spans="1:9">
      <c r="A96" s="1" t="s">
        <v>109</v>
      </c>
      <c r="B96">
        <f>HYPERLINK("https://www.suredividend.com/sure-analysis-research-database/","Hersha Hospitality Trust")</f>
        <v>0</v>
      </c>
      <c r="C96">
        <v>-0.09324758842443701</v>
      </c>
      <c r="D96">
        <v>-0.05164392928806</v>
      </c>
      <c r="E96">
        <v>-0.047876291444391</v>
      </c>
      <c r="F96">
        <v>-0.007042253521126001</v>
      </c>
      <c r="G96">
        <v>0.036205967370535</v>
      </c>
      <c r="H96">
        <v>-0.161811912971109</v>
      </c>
      <c r="I96">
        <v>-0.346268864316016</v>
      </c>
    </row>
    <row r="97" spans="1:9">
      <c r="A97" s="1" t="s">
        <v>110</v>
      </c>
      <c r="B97">
        <f>HYPERLINK("https://www.suredividend.com/sure-analysis-HTA/","Healthcare Realty Trust Inc")</f>
        <v>0</v>
      </c>
      <c r="C97">
        <v>0.046569553715601</v>
      </c>
      <c r="D97">
        <v>-0.07237528262673401</v>
      </c>
      <c r="E97">
        <v>-0.067979730375752</v>
      </c>
      <c r="F97">
        <v>-0.107018533854147</v>
      </c>
      <c r="G97">
        <v>0.04931839514997</v>
      </c>
      <c r="H97">
        <v>0.218969303181725</v>
      </c>
      <c r="I97">
        <v>0.190295937754897</v>
      </c>
    </row>
    <row r="98" spans="1:9">
      <c r="A98" s="1" t="s">
        <v>111</v>
      </c>
      <c r="B98">
        <f>HYPERLINK("https://www.suredividend.com/sure-analysis-IIPR/","Innovative Industrial Properties Inc")</f>
        <v>0</v>
      </c>
      <c r="C98">
        <v>-0.06217115859551101</v>
      </c>
      <c r="D98">
        <v>-0.250666412713447</v>
      </c>
      <c r="E98">
        <v>0.004518839616272001</v>
      </c>
      <c r="F98">
        <v>-0.138233843117908</v>
      </c>
      <c r="G98">
        <v>-0.491133582386952</v>
      </c>
      <c r="H98">
        <v>-0.476308569016462</v>
      </c>
      <c r="I98">
        <v>3.236535877647835</v>
      </c>
    </row>
    <row r="99" spans="1:9">
      <c r="A99" s="1" t="s">
        <v>112</v>
      </c>
      <c r="B99">
        <f>HYPERLINK("https://www.suredividend.com/sure-analysis-ILPT/","Industrial Logistics Properties Trust")</f>
        <v>0</v>
      </c>
      <c r="C99">
        <v>-0.116910229645093</v>
      </c>
      <c r="D99">
        <v>0.09009380476239501</v>
      </c>
      <c r="E99">
        <v>-0.390402075226977</v>
      </c>
      <c r="F99">
        <v>0.296790214292283</v>
      </c>
      <c r="G99">
        <v>-0.8084646836950461</v>
      </c>
      <c r="H99">
        <v>-0.792339640055376</v>
      </c>
      <c r="I99">
        <v>-0.7354083655993341</v>
      </c>
    </row>
    <row r="100" spans="1:9">
      <c r="A100" s="1" t="s">
        <v>113</v>
      </c>
      <c r="B100">
        <f>HYPERLINK("https://www.suredividend.com/sure-analysis-research-database/","INDUS Realty Trust Inc")</f>
        <v>0</v>
      </c>
      <c r="C100">
        <v>0.03718749999999901</v>
      </c>
      <c r="D100">
        <v>0.036746882574905</v>
      </c>
      <c r="E100">
        <v>0.114177140401761</v>
      </c>
      <c r="F100">
        <v>0.04551897936682901</v>
      </c>
      <c r="G100">
        <v>-0.146482745141907</v>
      </c>
      <c r="H100">
        <v>0.174503472375812</v>
      </c>
      <c r="I100">
        <v>0.8388983231618631</v>
      </c>
    </row>
    <row r="101" spans="1:9">
      <c r="A101" s="1" t="s">
        <v>114</v>
      </c>
      <c r="B101">
        <f>HYPERLINK("https://www.suredividend.com/sure-analysis-research-database/","Summit Hotel Properties Inc")</f>
        <v>0</v>
      </c>
      <c r="C101">
        <v>-0.09854371190620201</v>
      </c>
      <c r="D101">
        <v>-0.06499209767514801</v>
      </c>
      <c r="E101">
        <v>0.024454725710508</v>
      </c>
      <c r="F101">
        <v>0.07875615934968401</v>
      </c>
      <c r="G101">
        <v>-0.194487174157069</v>
      </c>
      <c r="H101">
        <v>-0.235232587972922</v>
      </c>
      <c r="I101">
        <v>-0.311851253318652</v>
      </c>
    </row>
    <row r="102" spans="1:9">
      <c r="A102" s="1" t="s">
        <v>115</v>
      </c>
      <c r="B102">
        <f>HYPERLINK("https://www.suredividend.com/sure-analysis-INVH/","Invitation Homes Inc")</f>
        <v>0</v>
      </c>
      <c r="C102">
        <v>-0.039934849490257</v>
      </c>
      <c r="D102">
        <v>-0.008488435480102001</v>
      </c>
      <c r="E102">
        <v>-0.113943078567611</v>
      </c>
      <c r="F102">
        <v>0.082502100047272</v>
      </c>
      <c r="G102">
        <v>-0.166007263047021</v>
      </c>
      <c r="H102">
        <v>0.170999819732984</v>
      </c>
      <c r="I102">
        <v>0.610007030819267</v>
      </c>
    </row>
    <row r="103" spans="1:9">
      <c r="A103" s="1" t="s">
        <v>116</v>
      </c>
      <c r="B103">
        <f>HYPERLINK("https://www.suredividend.com/sure-analysis-research-database/","Investors Real Estate Trust")</f>
        <v>0</v>
      </c>
      <c r="C103">
        <v>-0.016755096341804</v>
      </c>
      <c r="D103">
        <v>0.06946998816931101</v>
      </c>
      <c r="E103">
        <v>0.020928897419987</v>
      </c>
      <c r="F103">
        <v>0.004321348603049001</v>
      </c>
      <c r="G103">
        <v>0.002742519301583</v>
      </c>
      <c r="H103">
        <v>0.5420224099081831</v>
      </c>
      <c r="I103">
        <v>0.209012136476558</v>
      </c>
    </row>
    <row r="104" spans="1:9">
      <c r="A104" s="1" t="s">
        <v>117</v>
      </c>
      <c r="B104">
        <f>HYPERLINK("https://www.suredividend.com/sure-analysis-IRM/","Iron Mountain Inc.")</f>
        <v>0</v>
      </c>
      <c r="C104">
        <v>-0.016207455429497</v>
      </c>
      <c r="D104">
        <v>0.003364752382141</v>
      </c>
      <c r="E104">
        <v>0.07185741529913101</v>
      </c>
      <c r="F104">
        <v>0.095887662988966</v>
      </c>
      <c r="G104">
        <v>0.09898510345105001</v>
      </c>
      <c r="H104">
        <v>0.7355364024233331</v>
      </c>
      <c r="I104">
        <v>1.418658602995541</v>
      </c>
    </row>
    <row r="105" spans="1:9">
      <c r="A105" s="1" t="s">
        <v>118</v>
      </c>
      <c r="B105">
        <f>HYPERLINK("https://www.suredividend.com/sure-analysis-IRT/","Independence Realty Trust Inc")</f>
        <v>0</v>
      </c>
      <c r="C105">
        <v>-0.065659197498697</v>
      </c>
      <c r="D105">
        <v>0.007892251652650001</v>
      </c>
      <c r="E105">
        <v>-0.04644397525966101</v>
      </c>
      <c r="F105">
        <v>0.06346381969157701</v>
      </c>
      <c r="G105">
        <v>-0.306608297497138</v>
      </c>
      <c r="H105">
        <v>0.3387890417914231</v>
      </c>
      <c r="I105">
        <v>1.645908654910351</v>
      </c>
    </row>
    <row r="106" spans="1:9">
      <c r="A106" s="1" t="s">
        <v>119</v>
      </c>
      <c r="B106">
        <f>HYPERLINK("https://www.suredividend.com/sure-analysis-research-database/","Invesco Mortgage Capital Inc")</f>
        <v>0</v>
      </c>
      <c r="C106">
        <v>-0.188579017264276</v>
      </c>
      <c r="D106">
        <v>-0.039527151828592</v>
      </c>
      <c r="E106">
        <v>-0.135729996958787</v>
      </c>
      <c r="F106">
        <v>0.008758533585385002</v>
      </c>
      <c r="G106">
        <v>-0.285375937870981</v>
      </c>
      <c r="H106">
        <v>-0.564044751412751</v>
      </c>
      <c r="I106">
        <v>-0.798635599644069</v>
      </c>
    </row>
    <row r="107" spans="1:9">
      <c r="A107" s="1" t="s">
        <v>120</v>
      </c>
      <c r="B107">
        <f>HYPERLINK("https://www.suredividend.com/sure-analysis-research-database/","InvenTrust Properties Corp")</f>
        <v>0</v>
      </c>
      <c r="C107">
        <v>-0.06234817813765101</v>
      </c>
      <c r="D107">
        <v>-0.07895678732491801</v>
      </c>
      <c r="E107">
        <v>-0.08888486746343301</v>
      </c>
      <c r="F107">
        <v>-0.021546261089987</v>
      </c>
      <c r="G107">
        <v>-0.142590590709176</v>
      </c>
      <c r="H107">
        <v>2.676190476190476</v>
      </c>
      <c r="I107">
        <v>2.676190476190476</v>
      </c>
    </row>
    <row r="108" spans="1:9">
      <c r="A108" s="1" t="s">
        <v>121</v>
      </c>
      <c r="B108">
        <f>HYPERLINK("https://www.suredividend.com/sure-analysis-research-database/","JBG SMITH Properties")</f>
        <v>0</v>
      </c>
      <c r="C108">
        <v>-0.199002493765586</v>
      </c>
      <c r="D108">
        <v>-0.214689127405198</v>
      </c>
      <c r="E108">
        <v>-0.241995166893218</v>
      </c>
      <c r="F108">
        <v>-0.153846153846153</v>
      </c>
      <c r="G108">
        <v>-0.398283271450676</v>
      </c>
      <c r="H108">
        <v>-0.464071786349514</v>
      </c>
      <c r="I108">
        <v>-0.442370792173747</v>
      </c>
    </row>
    <row r="109" spans="1:9">
      <c r="A109" s="1" t="s">
        <v>122</v>
      </c>
      <c r="B109">
        <f>HYPERLINK("https://www.suredividend.com/sure-analysis-KIM/","Kimco Realty Corporation")</f>
        <v>0</v>
      </c>
      <c r="C109">
        <v>-0.08300044385264001</v>
      </c>
      <c r="D109">
        <v>-0.027306967984934</v>
      </c>
      <c r="E109">
        <v>-0.027306967984934</v>
      </c>
      <c r="F109">
        <v>-0.027306967984934</v>
      </c>
      <c r="G109">
        <v>-0.027306967984934</v>
      </c>
      <c r="H109">
        <v>-0.027306967984934</v>
      </c>
      <c r="I109">
        <v>-0.027306967984934</v>
      </c>
    </row>
    <row r="110" spans="1:9">
      <c r="A110" s="1" t="s">
        <v>123</v>
      </c>
      <c r="B110">
        <f>HYPERLINK("https://www.suredividend.com/sure-analysis-KRC/","Kilroy Realty Corp.")</f>
        <v>0</v>
      </c>
      <c r="C110">
        <v>-0.096702755905511</v>
      </c>
      <c r="D110">
        <v>-0.117172450778335</v>
      </c>
      <c r="E110">
        <v>-0.225426110588304</v>
      </c>
      <c r="F110">
        <v>-0.05068528575122801</v>
      </c>
      <c r="G110">
        <v>-0.46670269437895</v>
      </c>
      <c r="H110">
        <v>-0.385435953754515</v>
      </c>
      <c r="I110">
        <v>-0.365010724417076</v>
      </c>
    </row>
    <row r="111" spans="1:9">
      <c r="A111" s="1" t="s">
        <v>124</v>
      </c>
      <c r="B111">
        <f>HYPERLINK("https://www.suredividend.com/sure-analysis-KREF/","KKR Real Estate Finance Trust Inc")</f>
        <v>0</v>
      </c>
      <c r="C111">
        <v>-0.133618059792556</v>
      </c>
      <c r="D111">
        <v>-0.090815960661783</v>
      </c>
      <c r="E111">
        <v>-0.206433477330263</v>
      </c>
      <c r="F111">
        <v>0.017191977077363</v>
      </c>
      <c r="G111">
        <v>-0.241047568145376</v>
      </c>
      <c r="H111">
        <v>-0.08205877409595701</v>
      </c>
      <c r="I111">
        <v>0.149890679407239</v>
      </c>
    </row>
    <row r="112" spans="1:9">
      <c r="A112" s="1" t="s">
        <v>125</v>
      </c>
      <c r="B112">
        <f>HYPERLINK("https://www.suredividend.com/sure-analysis-KRG/","Kite Realty Group Trust")</f>
        <v>0</v>
      </c>
      <c r="C112">
        <v>-0.02198295199641</v>
      </c>
      <c r="D112">
        <v>-0.027228672657986</v>
      </c>
      <c r="E112">
        <v>0.164610790279239</v>
      </c>
      <c r="F112">
        <v>0.047175747793965</v>
      </c>
      <c r="G112">
        <v>0.006166229738212001</v>
      </c>
      <c r="H112">
        <v>0.195535934629411</v>
      </c>
      <c r="I112">
        <v>0.8283222208244221</v>
      </c>
    </row>
    <row r="113" spans="1:9">
      <c r="A113" s="1" t="s">
        <v>126</v>
      </c>
      <c r="B113">
        <f>HYPERLINK("https://www.suredividend.com/sure-analysis-LADR/","Ladder Capital Corp")</f>
        <v>0</v>
      </c>
      <c r="C113">
        <v>-0.026246719160104</v>
      </c>
      <c r="D113">
        <v>0.040293861985811</v>
      </c>
      <c r="E113">
        <v>0.07326763225395801</v>
      </c>
      <c r="F113">
        <v>0.108565737051792</v>
      </c>
      <c r="G113">
        <v>0.06435880271588401</v>
      </c>
      <c r="H113">
        <v>0.146772448611611</v>
      </c>
      <c r="I113">
        <v>0.106956020130089</v>
      </c>
    </row>
    <row r="114" spans="1:9">
      <c r="A114" s="1" t="s">
        <v>127</v>
      </c>
      <c r="B114">
        <f>HYPERLINK("https://www.suredividend.com/sure-analysis-LAMR/","Lamar Advertising Co")</f>
        <v>0</v>
      </c>
      <c r="C114">
        <v>-0.029833044430252</v>
      </c>
      <c r="D114">
        <v>0.08453210812685101</v>
      </c>
      <c r="E114">
        <v>0.179083410671181</v>
      </c>
      <c r="F114">
        <v>0.126483050847457</v>
      </c>
      <c r="G114">
        <v>0.037350065163611</v>
      </c>
      <c r="H114">
        <v>0.255169874034484</v>
      </c>
      <c r="I114">
        <v>0.998981147468565</v>
      </c>
    </row>
    <row r="115" spans="1:9">
      <c r="A115" s="1" t="s">
        <v>128</v>
      </c>
      <c r="B115">
        <f>HYPERLINK("https://www.suredividend.com/sure-analysis-LSI/","Life Storage Inc")</f>
        <v>0</v>
      </c>
      <c r="C115">
        <v>0.151835775004521</v>
      </c>
      <c r="D115">
        <v>0.218053237829747</v>
      </c>
      <c r="E115">
        <v>0.019681934809845</v>
      </c>
      <c r="F115">
        <v>0.308326160154653</v>
      </c>
      <c r="G115">
        <v>-0.020072473245678</v>
      </c>
      <c r="H115">
        <v>0.668959733742154</v>
      </c>
      <c r="I115">
        <v>1.925147727194434</v>
      </c>
    </row>
    <row r="116" spans="1:9">
      <c r="A116" s="1" t="s">
        <v>129</v>
      </c>
      <c r="B116">
        <f>HYPERLINK("https://www.suredividend.com/sure-analysis-LTC/","LTC Properties, Inc.")</f>
        <v>0</v>
      </c>
      <c r="C116">
        <v>-0.07117331276270801</v>
      </c>
      <c r="D116">
        <v>-0.09545735618027401</v>
      </c>
      <c r="E116">
        <v>-0.166729436577282</v>
      </c>
      <c r="F116">
        <v>0.006562560422187001</v>
      </c>
      <c r="G116">
        <v>0.070424238759033</v>
      </c>
      <c r="H116">
        <v>-0.038824433408725</v>
      </c>
      <c r="I116">
        <v>0.225672648457002</v>
      </c>
    </row>
    <row r="117" spans="1:9">
      <c r="A117" s="1" t="s">
        <v>130</v>
      </c>
      <c r="B117">
        <f>HYPERLINK("https://www.suredividend.com/sure-analysis-LXP/","LXP Industrial Trust")</f>
        <v>0</v>
      </c>
      <c r="C117">
        <v>-0.10025706940874</v>
      </c>
      <c r="D117">
        <v>-0.008273829763119</v>
      </c>
      <c r="E117">
        <v>0.06533010014102901</v>
      </c>
      <c r="F117">
        <v>0.04790419161676601</v>
      </c>
      <c r="G117">
        <v>-0.309015050310285</v>
      </c>
      <c r="H117">
        <v>0.068419553095363</v>
      </c>
      <c r="I117">
        <v>0.696722900911382</v>
      </c>
    </row>
    <row r="118" spans="1:9">
      <c r="A118" s="1" t="s">
        <v>131</v>
      </c>
      <c r="B118">
        <f>HYPERLINK("https://www.suredividend.com/sure-analysis-MAA/","Mid-America Apartment Communities, Inc.")</f>
        <v>0</v>
      </c>
      <c r="C118">
        <v>-0.078474429355677</v>
      </c>
      <c r="D118">
        <v>-0.020623590154279</v>
      </c>
      <c r="E118">
        <v>-0.011873994260975</v>
      </c>
      <c r="F118">
        <v>0.024729873442936</v>
      </c>
      <c r="G118">
        <v>-0.232983212880225</v>
      </c>
      <c r="H118">
        <v>0.267104158075355</v>
      </c>
      <c r="I118">
        <v>1.17852215133673</v>
      </c>
    </row>
    <row r="119" spans="1:9">
      <c r="A119" s="1" t="s">
        <v>132</v>
      </c>
      <c r="B119">
        <f>HYPERLINK("https://www.suredividend.com/sure-analysis-MAC/","Macerich Co.")</f>
        <v>0</v>
      </c>
      <c r="C119">
        <v>-0.121455665847951</v>
      </c>
      <c r="D119">
        <v>-0.021813003657076</v>
      </c>
      <c r="E119">
        <v>0.319912224199482</v>
      </c>
      <c r="F119">
        <v>0.08765080021950901</v>
      </c>
      <c r="G119">
        <v>-0.158786816122904</v>
      </c>
      <c r="H119">
        <v>-0.03697567347979101</v>
      </c>
      <c r="I119">
        <v>-0.7234067864855961</v>
      </c>
    </row>
    <row r="120" spans="1:9">
      <c r="A120" s="1" t="s">
        <v>133</v>
      </c>
      <c r="B120">
        <f>HYPERLINK("https://www.suredividend.com/sure-analysis-research-database/","Medalist Diversified REIT Inc")</f>
        <v>0</v>
      </c>
      <c r="C120">
        <v>-0.132818846466287</v>
      </c>
      <c r="D120">
        <v>0.1205878493636</v>
      </c>
      <c r="E120">
        <v>0.070175438596491</v>
      </c>
      <c r="F120">
        <v>0.232501082407273</v>
      </c>
      <c r="G120">
        <v>-0.157375431672422</v>
      </c>
      <c r="H120">
        <v>-0.4734245899617701</v>
      </c>
      <c r="I120">
        <v>-0.8744985083839111</v>
      </c>
    </row>
    <row r="121" spans="1:9">
      <c r="A121" s="1" t="s">
        <v>134</v>
      </c>
      <c r="B121">
        <f>HYPERLINK("https://www.suredividend.com/sure-analysis-research-database/","MFA Financial Inc")</f>
        <v>0</v>
      </c>
      <c r="C121">
        <v>-0.119502074688796</v>
      </c>
      <c r="D121">
        <v>-0.013142596709235</v>
      </c>
      <c r="E121">
        <v>0.08609976558261401</v>
      </c>
      <c r="F121">
        <v>0.077157360406091</v>
      </c>
      <c r="G121">
        <v>-0.228873981583097</v>
      </c>
      <c r="H121">
        <v>-0.159916704276427</v>
      </c>
      <c r="I121">
        <v>-0.327139550369407</v>
      </c>
    </row>
    <row r="122" spans="1:9">
      <c r="A122" s="1" t="s">
        <v>135</v>
      </c>
      <c r="B122">
        <f>HYPERLINK("https://www.suredividend.com/sure-analysis-MGP/","MGM Growth Properties LLC")</f>
        <v>0</v>
      </c>
      <c r="C122">
        <v>0.101913794563468</v>
      </c>
      <c r="D122">
        <v>0.099330475003696</v>
      </c>
      <c r="E122">
        <v>0.06151104720970901</v>
      </c>
      <c r="F122">
        <v>0.033127567932355</v>
      </c>
      <c r="G122">
        <v>0.230638282780816</v>
      </c>
      <c r="H122">
        <v>0.9565002889643791</v>
      </c>
      <c r="I122">
        <v>0.975538244029263</v>
      </c>
    </row>
    <row r="123" spans="1:9">
      <c r="A123" s="1" t="s">
        <v>136</v>
      </c>
      <c r="B123">
        <f>HYPERLINK("https://www.suredividend.com/sure-analysis-MNR/","Monmouth Real Estate Investment Corp.")</f>
        <v>0</v>
      </c>
      <c r="C123">
        <v>0.003347680535628</v>
      </c>
      <c r="D123">
        <v>0.010597302504816</v>
      </c>
      <c r="E123">
        <v>0.121415399417377</v>
      </c>
      <c r="F123">
        <v>-0.001427891480247</v>
      </c>
      <c r="G123">
        <v>0.245222098240782</v>
      </c>
      <c r="H123">
        <v>0.5802476574975141</v>
      </c>
      <c r="I123">
        <v>0.752539427960438</v>
      </c>
    </row>
    <row r="124" spans="1:9">
      <c r="A124" s="1" t="s">
        <v>137</v>
      </c>
      <c r="B124">
        <f>HYPERLINK("https://www.suredividend.com/sure-analysis-MPW/","Medical Properties Trust Inc")</f>
        <v>0</v>
      </c>
      <c r="C124">
        <v>-0.17670054730258</v>
      </c>
      <c r="D124">
        <v>-0.17144678138942</v>
      </c>
      <c r="E124">
        <v>-0.231650455683086</v>
      </c>
      <c r="F124">
        <v>-0.054757630161579</v>
      </c>
      <c r="G124">
        <v>-0.444359430323305</v>
      </c>
      <c r="H124">
        <v>-0.423894429885271</v>
      </c>
      <c r="I124">
        <v>0.139524062029932</v>
      </c>
    </row>
    <row r="125" spans="1:9">
      <c r="A125" s="1" t="s">
        <v>138</v>
      </c>
      <c r="B125">
        <f>HYPERLINK("https://www.suredividend.com/sure-analysis-NHI/","National Health Investors, Inc.")</f>
        <v>0</v>
      </c>
      <c r="C125">
        <v>-0.08923440932905101</v>
      </c>
      <c r="D125">
        <v>-0.037427615056782</v>
      </c>
      <c r="E125">
        <v>-0.131571229207826</v>
      </c>
      <c r="F125">
        <v>0.031980084258904</v>
      </c>
      <c r="G125">
        <v>0.027495857794115</v>
      </c>
      <c r="H125">
        <v>-0.130791030163438</v>
      </c>
      <c r="I125">
        <v>0.114035105852973</v>
      </c>
    </row>
    <row r="126" spans="1:9">
      <c r="A126" s="1" t="s">
        <v>139</v>
      </c>
      <c r="B126">
        <f>HYPERLINK("https://www.suredividend.com/sure-analysis-NLY/","Annaly Capital Management Inc")</f>
        <v>0</v>
      </c>
      <c r="C126">
        <v>-0.144</v>
      </c>
      <c r="D126">
        <v>-0.027849505556512</v>
      </c>
      <c r="E126">
        <v>-0.130542630354454</v>
      </c>
      <c r="F126">
        <v>-0.035578747628083</v>
      </c>
      <c r="G126">
        <v>-0.160472414932276</v>
      </c>
      <c r="H126">
        <v>-0.208237754557598</v>
      </c>
      <c r="I126">
        <v>-0.07054784186969301</v>
      </c>
    </row>
    <row r="127" spans="1:9">
      <c r="A127" s="1" t="s">
        <v>140</v>
      </c>
      <c r="B127">
        <f>HYPERLINK("https://www.suredividend.com/sure-analysis-NNN/","National Retail Properties Inc")</f>
        <v>0</v>
      </c>
      <c r="C127">
        <v>-0.027954256670902</v>
      </c>
      <c r="D127">
        <v>0.005099951606298001</v>
      </c>
      <c r="E127">
        <v>0.05508509640581401</v>
      </c>
      <c r="F127">
        <v>0.014766062154973</v>
      </c>
      <c r="G127">
        <v>0.110267189790379</v>
      </c>
      <c r="H127">
        <v>0.192396717401978</v>
      </c>
      <c r="I127">
        <v>0.540728606865808</v>
      </c>
    </row>
    <row r="128" spans="1:9">
      <c r="A128" s="1" t="s">
        <v>141</v>
      </c>
      <c r="B128">
        <f>HYPERLINK("https://www.suredividend.com/sure-analysis-research-database/","NexPoint Real Estate Finance Inc")</f>
        <v>0</v>
      </c>
      <c r="C128">
        <v>-0.071538857436953</v>
      </c>
      <c r="D128">
        <v>-0.005386570513350001</v>
      </c>
      <c r="E128">
        <v>-0.06034815038596501</v>
      </c>
      <c r="F128">
        <v>0.13530522341095</v>
      </c>
      <c r="G128">
        <v>-0.08038945812305601</v>
      </c>
      <c r="H128">
        <v>0.136156089204627</v>
      </c>
      <c r="I128">
        <v>0.284753874202369</v>
      </c>
    </row>
    <row r="129" spans="1:9">
      <c r="A129" s="1" t="s">
        <v>142</v>
      </c>
      <c r="B129">
        <f>HYPERLINK("https://www.suredividend.com/sure-analysis-NRZ/","New Residential Investment Corp")</f>
        <v>0</v>
      </c>
      <c r="C129">
        <v>0.140314136125654</v>
      </c>
      <c r="D129">
        <v>0.074876127682255</v>
      </c>
      <c r="E129">
        <v>0.080185684811934</v>
      </c>
      <c r="F129">
        <v>0.06808685929500301</v>
      </c>
      <c r="G129">
        <v>0.227166698594787</v>
      </c>
      <c r="H129">
        <v>0.62955647333453</v>
      </c>
      <c r="I129">
        <v>0.043353293413173</v>
      </c>
    </row>
    <row r="130" spans="1:9">
      <c r="A130" s="1" t="s">
        <v>143</v>
      </c>
      <c r="B130">
        <f>HYPERLINK("https://www.suredividend.com/sure-analysis-NSA/","National Storage Affiliates Trust")</f>
        <v>0</v>
      </c>
      <c r="C130">
        <v>0.06041864890580401</v>
      </c>
      <c r="D130">
        <v>0.153944715228291</v>
      </c>
      <c r="E130">
        <v>-0.09961767076059901</v>
      </c>
      <c r="F130">
        <v>0.23421926910299</v>
      </c>
      <c r="G130">
        <v>-0.249991167459912</v>
      </c>
      <c r="H130">
        <v>0.276120684719757</v>
      </c>
      <c r="I130">
        <v>1.187546003238627</v>
      </c>
    </row>
    <row r="131" spans="1:9">
      <c r="A131" s="1" t="s">
        <v>144</v>
      </c>
      <c r="B131">
        <f>HYPERLINK("https://www.suredividend.com/sure-analysis-NTST/","Netstreit Corp")</f>
        <v>0</v>
      </c>
      <c r="C131">
        <v>-0.015748031496062</v>
      </c>
      <c r="D131">
        <v>0.029336078229541</v>
      </c>
      <c r="E131">
        <v>0.032044997161876</v>
      </c>
      <c r="F131">
        <v>0.091107474086197</v>
      </c>
      <c r="G131">
        <v>-0.07453252324080201</v>
      </c>
      <c r="H131">
        <v>0.198264912406834</v>
      </c>
      <c r="I131">
        <v>0.223825433540159</v>
      </c>
    </row>
    <row r="132" spans="1:9">
      <c r="A132" s="1" t="s">
        <v>145</v>
      </c>
      <c r="B132">
        <f>HYPERLINK("https://www.suredividend.com/sure-analysis-NXRT/","NexPoint Residential Trust Inc")</f>
        <v>0</v>
      </c>
      <c r="C132">
        <v>-0.05668175555992901</v>
      </c>
      <c r="D132">
        <v>0.00192315732263</v>
      </c>
      <c r="E132">
        <v>-0.077138725708223</v>
      </c>
      <c r="F132">
        <v>0.101332720588235</v>
      </c>
      <c r="G132">
        <v>-0.460738427196874</v>
      </c>
      <c r="H132">
        <v>0.20653284800153</v>
      </c>
      <c r="I132">
        <v>1.271262581268836</v>
      </c>
    </row>
    <row r="133" spans="1:9">
      <c r="A133" s="1" t="s">
        <v>146</v>
      </c>
      <c r="B133">
        <f>HYPERLINK("https://www.suredividend.com/sure-analysis-research-database/","American Strategic Investment Co")</f>
        <v>0</v>
      </c>
      <c r="C133">
        <v>-0.02640545144804</v>
      </c>
      <c r="D133">
        <v>-0.338541666666666</v>
      </c>
      <c r="E133">
        <v>-0.5834548104956261</v>
      </c>
      <c r="F133">
        <v>-0.192796610169491</v>
      </c>
      <c r="G133">
        <v>-0.88667381193405</v>
      </c>
      <c r="H133">
        <v>-0.827595309023718</v>
      </c>
      <c r="I133">
        <v>-0.9133867814437051</v>
      </c>
    </row>
    <row r="134" spans="1:9">
      <c r="A134" s="1" t="s">
        <v>147</v>
      </c>
      <c r="B134">
        <f>HYPERLINK("https://www.suredividend.com/sure-analysis-O/","Realty Income Corp.")</f>
        <v>0</v>
      </c>
      <c r="C134">
        <v>-0.04210063513377001</v>
      </c>
      <c r="D134">
        <v>0.037136865398965</v>
      </c>
      <c r="E134">
        <v>-0.024361462807279</v>
      </c>
      <c r="F134">
        <v>0.024478507238387</v>
      </c>
      <c r="G134">
        <v>0.005753176411508</v>
      </c>
      <c r="H134">
        <v>0.178566859774484</v>
      </c>
      <c r="I134">
        <v>0.599902750522839</v>
      </c>
    </row>
    <row r="135" spans="1:9">
      <c r="A135" s="1" t="s">
        <v>148</v>
      </c>
      <c r="B135">
        <f>HYPERLINK("https://www.suredividend.com/sure-analysis-OFC/","Corporate Office Properties Trust")</f>
        <v>0</v>
      </c>
      <c r="C135">
        <v>-0.06321205439176701</v>
      </c>
      <c r="D135">
        <v>-0.04216143093341301</v>
      </c>
      <c r="E135">
        <v>0.026365803375853</v>
      </c>
      <c r="F135">
        <v>-0.017347725520431</v>
      </c>
      <c r="G135">
        <v>-0.036273034548988</v>
      </c>
      <c r="H135">
        <v>0.05974747327765</v>
      </c>
      <c r="I135">
        <v>0.242935649188849</v>
      </c>
    </row>
    <row r="136" spans="1:9">
      <c r="A136" s="1" t="s">
        <v>149</v>
      </c>
      <c r="B136">
        <f>HYPERLINK("https://www.suredividend.com/sure-analysis-OHI/","Omega Healthcare Investors, Inc.")</f>
        <v>0</v>
      </c>
      <c r="C136">
        <v>-0.057799442896935</v>
      </c>
      <c r="D136">
        <v>-0.08441578215456601</v>
      </c>
      <c r="E136">
        <v>-0.124379526142416</v>
      </c>
      <c r="F136">
        <v>-0.009727071119601001</v>
      </c>
      <c r="G136">
        <v>0.04636324968098601</v>
      </c>
      <c r="H136">
        <v>-0.134921548317796</v>
      </c>
      <c r="I136">
        <v>0.534309333998616</v>
      </c>
    </row>
    <row r="137" spans="1:9">
      <c r="A137" s="1" t="s">
        <v>150</v>
      </c>
      <c r="B137">
        <f>HYPERLINK("https://www.suredividend.com/sure-analysis-OLP/","One Liberty Properties, Inc.")</f>
        <v>0</v>
      </c>
      <c r="C137">
        <v>-0.06426524764633601</v>
      </c>
      <c r="D137">
        <v>-0.020531980530609</v>
      </c>
      <c r="E137">
        <v>-0.006000521784503001</v>
      </c>
      <c r="F137">
        <v>0.028802880288028</v>
      </c>
      <c r="G137">
        <v>-0.190890975567455</v>
      </c>
      <c r="H137">
        <v>0.188057064158199</v>
      </c>
      <c r="I137">
        <v>0.472482737297742</v>
      </c>
    </row>
    <row r="138" spans="1:9">
      <c r="A138" s="1" t="s">
        <v>151</v>
      </c>
      <c r="B138">
        <f>HYPERLINK("https://www.suredividend.com/sure-analysis-ORC/","Orchid Island Capital Inc")</f>
        <v>0</v>
      </c>
      <c r="C138">
        <v>-0.105233080251449</v>
      </c>
      <c r="D138">
        <v>0.047801147227533</v>
      </c>
      <c r="E138">
        <v>-0.07019359655225001</v>
      </c>
      <c r="F138">
        <v>0.072218200316969</v>
      </c>
      <c r="G138">
        <v>-0.139967199478958</v>
      </c>
      <c r="H138">
        <v>-0.428550572752915</v>
      </c>
      <c r="I138">
        <v>-0.327689854005643</v>
      </c>
    </row>
    <row r="139" spans="1:9">
      <c r="A139" s="1" t="s">
        <v>152</v>
      </c>
      <c r="B139">
        <f>HYPERLINK("https://www.suredividend.com/sure-analysis-research-database/","Outfront Media Inc")</f>
        <v>0</v>
      </c>
      <c r="C139">
        <v>-0.158187222259872</v>
      </c>
      <c r="D139">
        <v>-0.040927416019104</v>
      </c>
      <c r="E139">
        <v>0.04108670534073201</v>
      </c>
      <c r="F139">
        <v>0.06724437379942601</v>
      </c>
      <c r="G139">
        <v>-0.303419214253669</v>
      </c>
      <c r="H139">
        <v>-0.117639597128142</v>
      </c>
      <c r="I139">
        <v>0.06632818871372201</v>
      </c>
    </row>
    <row r="140" spans="1:9">
      <c r="A140" s="1" t="s">
        <v>153</v>
      </c>
      <c r="B140">
        <f>HYPERLINK("https://www.suredividend.com/sure-analysis-research-database/","PotlatchDeltic Corp")</f>
        <v>0</v>
      </c>
      <c r="C140">
        <v>-0.034288819901349</v>
      </c>
      <c r="D140">
        <v>0.024587030925448</v>
      </c>
      <c r="E140">
        <v>0.079172274175552</v>
      </c>
      <c r="F140">
        <v>0.07679170702818301</v>
      </c>
      <c r="G140">
        <v>-0.09319889505966401</v>
      </c>
      <c r="H140">
        <v>0.08673241270348701</v>
      </c>
      <c r="I140">
        <v>0.302708166711099</v>
      </c>
    </row>
    <row r="141" spans="1:9">
      <c r="A141" s="1" t="s">
        <v>154</v>
      </c>
      <c r="B141">
        <f>HYPERLINK("https://www.suredividend.com/sure-analysis-PDM/","Piedmont Office Realty Trust Inc")</f>
        <v>0</v>
      </c>
      <c r="C141">
        <v>-0.117430508409749</v>
      </c>
      <c r="D141">
        <v>-0.06772385233069</v>
      </c>
      <c r="E141">
        <v>-0.189974286290994</v>
      </c>
      <c r="F141">
        <v>0.028859337205024</v>
      </c>
      <c r="G141">
        <v>-0.419073034415044</v>
      </c>
      <c r="H141">
        <v>-0.403946994549634</v>
      </c>
      <c r="I141">
        <v>-0.329029819281487</v>
      </c>
    </row>
    <row r="142" spans="1:9">
      <c r="A142" s="1" t="s">
        <v>155</v>
      </c>
      <c r="B142">
        <f>HYPERLINK("https://www.suredividend.com/sure-analysis-research-database/","Pebblebrook Hotel Trust")</f>
        <v>0</v>
      </c>
      <c r="C142">
        <v>-0.122051886792452</v>
      </c>
      <c r="D142">
        <v>-0.081861681136543</v>
      </c>
      <c r="E142">
        <v>-0.126471036853653</v>
      </c>
      <c r="F142">
        <v>0.112023898431665</v>
      </c>
      <c r="G142">
        <v>-0.313125348857592</v>
      </c>
      <c r="H142">
        <v>-0.342215703771767</v>
      </c>
      <c r="I142">
        <v>-0.5105113496277051</v>
      </c>
    </row>
    <row r="143" spans="1:9">
      <c r="A143" s="1" t="s">
        <v>156</v>
      </c>
      <c r="B143">
        <f>HYPERLINK("https://www.suredividend.com/sure-analysis-PECO/","Phillips Edison &amp; Company Inc")</f>
        <v>0</v>
      </c>
      <c r="C143">
        <v>0.007765530317664001</v>
      </c>
      <c r="D143">
        <v>0.05956829856641101</v>
      </c>
      <c r="E143">
        <v>0.050710492231992</v>
      </c>
      <c r="F143">
        <v>0.070857886326745</v>
      </c>
      <c r="G143">
        <v>0.022740982024369</v>
      </c>
      <c r="H143">
        <v>0.27380639344878</v>
      </c>
      <c r="I143">
        <v>0.27380639344878</v>
      </c>
    </row>
    <row r="144" spans="1:9">
      <c r="A144" s="1" t="s">
        <v>157</v>
      </c>
      <c r="B144">
        <f>HYPERLINK("https://www.suredividend.com/sure-analysis-research-database/","Pennsylvania Real Estate Investment Trust")</f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</row>
    <row r="145" spans="1:9">
      <c r="A145" s="1" t="s">
        <v>158</v>
      </c>
      <c r="B145">
        <f>HYPERLINK("https://www.suredividend.com/sure-analysis-PGRE/","Paramount Group Inc")</f>
        <v>0</v>
      </c>
      <c r="C145">
        <v>-0.182945736434108</v>
      </c>
      <c r="D145">
        <v>-0.125717508875543</v>
      </c>
      <c r="E145">
        <v>-0.223137815646328</v>
      </c>
      <c r="F145">
        <v>-0.112794612794612</v>
      </c>
      <c r="G145">
        <v>-0.490530834001991</v>
      </c>
      <c r="H145">
        <v>-0.406371091285933</v>
      </c>
      <c r="I145">
        <v>-0.554522400676246</v>
      </c>
    </row>
    <row r="146" spans="1:9">
      <c r="A146" s="1" t="s">
        <v>159</v>
      </c>
      <c r="B146">
        <f>HYPERLINK("https://www.suredividend.com/sure-analysis-PINE/","Alpine Income Property Trust Inc")</f>
        <v>0</v>
      </c>
      <c r="C146">
        <v>-0.114825581395348</v>
      </c>
      <c r="D146">
        <v>-0.034028423991202</v>
      </c>
      <c r="E146">
        <v>0.034676090317538</v>
      </c>
      <c r="F146">
        <v>-0.042452830188679</v>
      </c>
      <c r="G146">
        <v>0.013131335536676</v>
      </c>
      <c r="H146">
        <v>0.133423907986078</v>
      </c>
      <c r="I146">
        <v>0.155992559128354</v>
      </c>
    </row>
    <row r="147" spans="1:9">
      <c r="A147" s="1" t="s">
        <v>160</v>
      </c>
      <c r="B147">
        <f>HYPERLINK("https://www.suredividend.com/sure-analysis-research-database/","Park Hotels &amp; Resorts Inc")</f>
        <v>0</v>
      </c>
      <c r="C147">
        <v>-0.04803788903924201</v>
      </c>
      <c r="D147">
        <v>0.138791763791763</v>
      </c>
      <c r="E147">
        <v>0.032652971354338</v>
      </c>
      <c r="F147">
        <v>0.193384223918575</v>
      </c>
      <c r="G147">
        <v>-0.201081124051035</v>
      </c>
      <c r="H147">
        <v>-0.318558268837723</v>
      </c>
      <c r="I147">
        <v>-0.275336193532105</v>
      </c>
    </row>
    <row r="148" spans="1:9">
      <c r="A148" s="1" t="s">
        <v>161</v>
      </c>
      <c r="B148">
        <f>HYPERLINK("https://www.suredividend.com/sure-analysis-PLD/","Prologis Inc")</f>
        <v>0</v>
      </c>
      <c r="C148">
        <v>-0.035480929949855</v>
      </c>
      <c r="D148">
        <v>0.092879710057592</v>
      </c>
      <c r="E148">
        <v>0.05516181502793101</v>
      </c>
      <c r="F148">
        <v>0.126142109465093</v>
      </c>
      <c r="G148">
        <v>-0.136807950478138</v>
      </c>
      <c r="H148">
        <v>0.388761262148242</v>
      </c>
      <c r="I148">
        <v>1.393747407323604</v>
      </c>
    </row>
    <row r="149" spans="1:9">
      <c r="A149" s="1" t="s">
        <v>162</v>
      </c>
      <c r="B149">
        <f>HYPERLINK("https://www.suredividend.com/sure-analysis-PLYM/","Plymouth Industrial Reit Inc")</f>
        <v>0</v>
      </c>
      <c r="C149">
        <v>-0.023746701846965</v>
      </c>
      <c r="D149">
        <v>0.073796936292885</v>
      </c>
      <c r="E149">
        <v>0.131446569729217</v>
      </c>
      <c r="F149">
        <v>0.157455683003128</v>
      </c>
      <c r="G149">
        <v>-0.146708485638181</v>
      </c>
      <c r="H149">
        <v>0.489792905364596</v>
      </c>
      <c r="I149">
        <v>0.8549000275728381</v>
      </c>
    </row>
    <row r="150" spans="1:9">
      <c r="A150" s="1" t="s">
        <v>163</v>
      </c>
      <c r="B150">
        <f>HYPERLINK("https://www.suredividend.com/sure-analysis-PMT/","Pennymac Mortgage Investment Trust")</f>
        <v>0</v>
      </c>
      <c r="C150">
        <v>-0.120562625586068</v>
      </c>
      <c r="D150">
        <v>-0.106596083447872</v>
      </c>
      <c r="E150">
        <v>-0.01381263191101</v>
      </c>
      <c r="F150">
        <v>0.059725585149313</v>
      </c>
      <c r="G150">
        <v>-0.046505548132225</v>
      </c>
      <c r="H150">
        <v>-0.11221999093964</v>
      </c>
      <c r="I150">
        <v>0.3049095607235141</v>
      </c>
    </row>
    <row r="151" spans="1:9">
      <c r="A151" s="1" t="s">
        <v>164</v>
      </c>
      <c r="B151">
        <f>HYPERLINK("https://www.suredividend.com/sure-analysis-PSA/","Public Storage")</f>
        <v>0</v>
      </c>
      <c r="C151">
        <v>-0.011832593120887</v>
      </c>
      <c r="D151">
        <v>0.03737680682472901</v>
      </c>
      <c r="E151">
        <v>-0.073021808407274</v>
      </c>
      <c r="F151">
        <v>0.087904636139762</v>
      </c>
      <c r="G151">
        <v>-0.138263941935013</v>
      </c>
      <c r="H151">
        <v>0.443976625030317</v>
      </c>
      <c r="I151">
        <v>0.9156779911336571</v>
      </c>
    </row>
    <row r="152" spans="1:9">
      <c r="A152" s="1" t="s">
        <v>165</v>
      </c>
      <c r="B152">
        <f>HYPERLINK("https://www.suredividend.com/sure-analysis-PSTL/","Postal Realty Trust Inc")</f>
        <v>0</v>
      </c>
      <c r="C152">
        <v>-0.034366864206646</v>
      </c>
      <c r="D152">
        <v>-0.010165864098448</v>
      </c>
      <c r="E152">
        <v>0.072858173382933</v>
      </c>
      <c r="F152">
        <v>0.060001537246791</v>
      </c>
      <c r="G152">
        <v>-0.115884930995897</v>
      </c>
      <c r="H152">
        <v>-0.003913431738194</v>
      </c>
      <c r="I152">
        <v>0.069454627488579</v>
      </c>
    </row>
    <row r="153" spans="1:9">
      <c r="A153" s="1" t="s">
        <v>166</v>
      </c>
      <c r="B153">
        <f>HYPERLINK("https://www.suredividend.com/sure-analysis-research-database/","Qts Realty Trust Inc")</f>
        <v>0</v>
      </c>
      <c r="C153">
        <v>0.003088405610603</v>
      </c>
      <c r="D153">
        <v>0.237832086767344</v>
      </c>
      <c r="E153">
        <v>0.273106183098637</v>
      </c>
      <c r="F153">
        <v>0.278042750079109</v>
      </c>
      <c r="G153">
        <v>0.195862117634785</v>
      </c>
      <c r="H153">
        <v>0.6937183582121981</v>
      </c>
      <c r="I153">
        <v>0.709017561553134</v>
      </c>
    </row>
    <row r="154" spans="1:9">
      <c r="A154" s="1" t="s">
        <v>167</v>
      </c>
      <c r="B154">
        <f>HYPERLINK("https://www.suredividend.com/sure-analysis-research-database/","Ready Capital Corp")</f>
        <v>0</v>
      </c>
      <c r="C154">
        <v>-0.169390787518573</v>
      </c>
      <c r="D154">
        <v>-0.124517427428132</v>
      </c>
      <c r="E154">
        <v>-0.041067691357601</v>
      </c>
      <c r="F154">
        <v>0.00359066427289</v>
      </c>
      <c r="G154">
        <v>-0.167126063441453</v>
      </c>
      <c r="H154">
        <v>0.07458669742406701</v>
      </c>
      <c r="I154">
        <v>-0.151126769118629</v>
      </c>
    </row>
    <row r="155" spans="1:9">
      <c r="A155" s="1" t="s">
        <v>168</v>
      </c>
      <c r="B155">
        <f>HYPERLINK("https://www.suredividend.com/sure-analysis-REG/","Regency Centers Corporation")</f>
        <v>0</v>
      </c>
      <c r="C155">
        <v>-0.052836401736267</v>
      </c>
      <c r="D155">
        <v>-0.028810323341089</v>
      </c>
      <c r="E155">
        <v>0.067950187076925</v>
      </c>
      <c r="F155">
        <v>0.01248</v>
      </c>
      <c r="G155">
        <v>-0.027458019936495</v>
      </c>
      <c r="H155">
        <v>0.214708569761281</v>
      </c>
      <c r="I155">
        <v>0.31283310961783</v>
      </c>
    </row>
    <row r="156" spans="1:9">
      <c r="A156" s="1" t="s">
        <v>169</v>
      </c>
      <c r="B156">
        <f>HYPERLINK("https://www.suredividend.com/sure-analysis-research-database/","Rexford Industrial Realty Inc")</f>
        <v>0</v>
      </c>
      <c r="C156">
        <v>-0.055223193741371</v>
      </c>
      <c r="D156">
        <v>0.115726508422747</v>
      </c>
      <c r="E156">
        <v>0.018575482744249</v>
      </c>
      <c r="F156">
        <v>0.127196193265007</v>
      </c>
      <c r="G156">
        <v>-0.115087478322588</v>
      </c>
      <c r="H156">
        <v>0.37248216709118</v>
      </c>
      <c r="I156">
        <v>1.490739093159061</v>
      </c>
    </row>
    <row r="157" spans="1:9">
      <c r="A157" s="1" t="s">
        <v>170</v>
      </c>
      <c r="B157">
        <f>HYPERLINK("https://www.suredividend.com/sure-analysis-research-database/","Ryman Hospitality Properties Inc")</f>
        <v>0</v>
      </c>
      <c r="C157">
        <v>0.012064768758598</v>
      </c>
      <c r="D157">
        <v>0.065434596598809</v>
      </c>
      <c r="E157">
        <v>0.194608957006319</v>
      </c>
      <c r="F157">
        <v>0.169356810956224</v>
      </c>
      <c r="G157">
        <v>0.113463087935989</v>
      </c>
      <c r="H157">
        <v>0.213933000748949</v>
      </c>
      <c r="I157">
        <v>0.551256512909023</v>
      </c>
    </row>
    <row r="158" spans="1:9">
      <c r="A158" s="1" t="s">
        <v>171</v>
      </c>
      <c r="B158">
        <f>HYPERLINK("https://www.suredividend.com/sure-analysis-RLJ/","RLJ Lodging Trust")</f>
        <v>0</v>
      </c>
      <c r="C158">
        <v>-0.09298660362490101</v>
      </c>
      <c r="D158">
        <v>-0.03936035254056201</v>
      </c>
      <c r="E158">
        <v>-0.019365612193605</v>
      </c>
      <c r="F158">
        <v>0.086874409820585</v>
      </c>
      <c r="G158">
        <v>-0.120917728286438</v>
      </c>
      <c r="H158">
        <v>-0.234223745051728</v>
      </c>
      <c r="I158">
        <v>-0.306070526385598</v>
      </c>
    </row>
    <row r="159" spans="1:9">
      <c r="A159" s="1" t="s">
        <v>172</v>
      </c>
      <c r="B159">
        <f>HYPERLINK("https://www.suredividend.com/sure-analysis-research-database/","Retail Properties of America Inc")</f>
        <v>0</v>
      </c>
      <c r="C159">
        <v>0.03646954040654801</v>
      </c>
      <c r="D159">
        <v>0.08582564034812401</v>
      </c>
      <c r="E159">
        <v>0.151448285524149</v>
      </c>
      <c r="F159">
        <v>0.565532102336988</v>
      </c>
      <c r="G159">
        <v>1.431313093961469</v>
      </c>
      <c r="H159">
        <v>0.074346405228758</v>
      </c>
      <c r="I159">
        <v>0.06087742226955101</v>
      </c>
    </row>
    <row r="160" spans="1:9">
      <c r="A160" s="1" t="s">
        <v>173</v>
      </c>
      <c r="B160">
        <f>HYPERLINK("https://www.suredividend.com/sure-analysis-RPT/","RPT Realty")</f>
        <v>0</v>
      </c>
      <c r="C160">
        <v>-0.002780352177942</v>
      </c>
      <c r="D160">
        <v>-0.019205702462012</v>
      </c>
      <c r="E160">
        <v>0.159645208919352</v>
      </c>
      <c r="F160">
        <v>0.071713147410358</v>
      </c>
      <c r="G160">
        <v>-0.160987477192271</v>
      </c>
      <c r="H160">
        <v>0.019055195666174</v>
      </c>
      <c r="I160">
        <v>0.156827540236311</v>
      </c>
    </row>
    <row r="161" spans="1:9">
      <c r="A161" s="1" t="s">
        <v>174</v>
      </c>
      <c r="B161">
        <f>HYPERLINK("https://www.suredividend.com/sure-analysis-research-database/","Retail Value Inc")</f>
        <v>0</v>
      </c>
      <c r="C161">
        <v>-0.11504424778761</v>
      </c>
      <c r="D161">
        <v>-0.016812506144921</v>
      </c>
      <c r="E161">
        <v>0.20491605751466</v>
      </c>
      <c r="F161">
        <v>-0.039784911820247</v>
      </c>
      <c r="G161">
        <v>0.6727069974909391</v>
      </c>
      <c r="H161">
        <v>2.332963004110654</v>
      </c>
      <c r="I161">
        <v>-0.9047619047619041</v>
      </c>
    </row>
    <row r="162" spans="1:9">
      <c r="A162" s="1" t="s">
        <v>175</v>
      </c>
      <c r="B162">
        <f>HYPERLINK("https://www.suredividend.com/sure-analysis-research-database/","Redwood Trust Inc.")</f>
        <v>0</v>
      </c>
      <c r="C162">
        <v>-0.109302325581395</v>
      </c>
      <c r="D162">
        <v>0.004392578509145001</v>
      </c>
      <c r="E162">
        <v>0.114587122590032</v>
      </c>
      <c r="F162">
        <v>0.133136094674556</v>
      </c>
      <c r="G162">
        <v>-0.160557144579237</v>
      </c>
      <c r="H162">
        <v>-0.072740258325364</v>
      </c>
      <c r="I162">
        <v>-0.223989464086718</v>
      </c>
    </row>
    <row r="163" spans="1:9">
      <c r="A163" s="1" t="s">
        <v>176</v>
      </c>
      <c r="B163">
        <f>HYPERLINK("https://www.suredividend.com/sure-analysis-RYN/","Rayonier Inc.")</f>
        <v>0</v>
      </c>
      <c r="C163">
        <v>-0.05999999999999901</v>
      </c>
      <c r="D163">
        <v>-0.044680388564395</v>
      </c>
      <c r="E163">
        <v>-0.020558432198852</v>
      </c>
      <c r="F163">
        <v>0.026699029126213</v>
      </c>
      <c r="G163">
        <v>-0.136413051799905</v>
      </c>
      <c r="H163">
        <v>0.11237849796031</v>
      </c>
      <c r="I163">
        <v>0.172268776565709</v>
      </c>
    </row>
    <row r="164" spans="1:9">
      <c r="A164" s="1" t="s">
        <v>177</v>
      </c>
      <c r="B164">
        <f>HYPERLINK("https://www.suredividend.com/sure-analysis-SAFE/","Safehold Inc")</f>
        <v>0</v>
      </c>
      <c r="C164">
        <v>-0.153673583847448</v>
      </c>
      <c r="D164">
        <v>0.03523148640444</v>
      </c>
      <c r="E164">
        <v>-0.162938535059229</v>
      </c>
      <c r="F164">
        <v>0.05450733752620501</v>
      </c>
      <c r="G164">
        <v>-0.457430398998996</v>
      </c>
      <c r="H164">
        <v>-0.5469822080189251</v>
      </c>
      <c r="I164">
        <v>0.9563864543898771</v>
      </c>
    </row>
    <row r="165" spans="1:9">
      <c r="A165" s="1" t="s">
        <v>178</v>
      </c>
      <c r="B165">
        <f>HYPERLINK("https://www.suredividend.com/sure-analysis-SBAC/","SBA Communications Corp")</f>
        <v>0</v>
      </c>
      <c r="C165">
        <v>-0.125667461463545</v>
      </c>
      <c r="D165">
        <v>-0.118204911092294</v>
      </c>
      <c r="E165">
        <v>-0.179856894714857</v>
      </c>
      <c r="F165">
        <v>-0.071206878099247</v>
      </c>
      <c r="G165">
        <v>-0.206164807930607</v>
      </c>
      <c r="H165">
        <v>0.122036741262249</v>
      </c>
      <c r="I165">
        <v>0.747219280549661</v>
      </c>
    </row>
    <row r="166" spans="1:9">
      <c r="A166" s="1" t="s">
        <v>179</v>
      </c>
      <c r="B166">
        <f>HYPERLINK("https://www.suredividend.com/sure-analysis-SBRA/","Sabra Healthcare REIT Inc")</f>
        <v>0</v>
      </c>
      <c r="C166">
        <v>-0.09451814353620001</v>
      </c>
      <c r="D166">
        <v>-0.05849547263213901</v>
      </c>
      <c r="E166">
        <v>-0.145724357516488</v>
      </c>
      <c r="F166">
        <v>-0.010015154510114</v>
      </c>
      <c r="G166">
        <v>-0.021594914247108</v>
      </c>
      <c r="H166">
        <v>-0.1904797182169</v>
      </c>
      <c r="I166">
        <v>0.072955626768546</v>
      </c>
    </row>
    <row r="167" spans="1:9">
      <c r="A167" s="1" t="s">
        <v>180</v>
      </c>
      <c r="B167">
        <f>HYPERLINK("https://www.suredividend.com/sure-analysis-research-database/","Global Self Storage Inc")</f>
        <v>0</v>
      </c>
      <c r="C167">
        <v>0.06936416184971</v>
      </c>
      <c r="D167">
        <v>0.110310887048373</v>
      </c>
      <c r="E167">
        <v>-0.028684436199443</v>
      </c>
      <c r="F167">
        <v>0.137295081967213</v>
      </c>
      <c r="G167">
        <v>-0.007226674298797001</v>
      </c>
      <c r="H167">
        <v>0.35670284540921</v>
      </c>
      <c r="I167">
        <v>0.701410177805027</v>
      </c>
    </row>
    <row r="168" spans="1:9">
      <c r="A168" s="1" t="s">
        <v>181</v>
      </c>
      <c r="B168">
        <f>HYPERLINK("https://www.suredividend.com/sure-analysis-research-database/","Seven Hills Realty Trust .")</f>
        <v>0</v>
      </c>
      <c r="C168">
        <v>0.020239190432382</v>
      </c>
      <c r="D168">
        <v>0.171066525871172</v>
      </c>
      <c r="E168">
        <v>0.137505897798839</v>
      </c>
      <c r="F168">
        <v>0.258668240474866</v>
      </c>
      <c r="G168">
        <v>0.120269915348405</v>
      </c>
      <c r="H168">
        <v>0.199982687355277</v>
      </c>
      <c r="I168">
        <v>0.199982687355277</v>
      </c>
    </row>
    <row r="169" spans="1:9">
      <c r="A169" s="1" t="s">
        <v>182</v>
      </c>
      <c r="B169">
        <f>HYPERLINK("https://www.suredividend.com/sure-analysis-research-database/","Sunstone Hotel Investors Inc")</f>
        <v>0</v>
      </c>
      <c r="C169">
        <v>-0.036036036036036</v>
      </c>
      <c r="D169">
        <v>-0.011355551654362</v>
      </c>
      <c r="E169">
        <v>0.001001001001001</v>
      </c>
      <c r="F169">
        <v>0.107660455486542</v>
      </c>
      <c r="G169">
        <v>0.023747105761686</v>
      </c>
      <c r="H169">
        <v>-0.115322287263948</v>
      </c>
      <c r="I169">
        <v>-0.166614742351548</v>
      </c>
    </row>
    <row r="170" spans="1:9">
      <c r="A170" s="1" t="s">
        <v>183</v>
      </c>
      <c r="B170">
        <f>HYPERLINK("https://www.suredividend.com/sure-analysis-research-database/","SITE Centers Corp")</f>
        <v>0</v>
      </c>
      <c r="C170">
        <v>-0.036258158085569</v>
      </c>
      <c r="D170">
        <v>-0.008060904612628001</v>
      </c>
      <c r="E170">
        <v>0.058415959861426</v>
      </c>
      <c r="F170">
        <v>-0.027086383601757</v>
      </c>
      <c r="G170">
        <v>-0.138294354498829</v>
      </c>
      <c r="H170">
        <v>0.09058681612657001</v>
      </c>
      <c r="I170">
        <v>0.07894395012015301</v>
      </c>
    </row>
    <row r="171" spans="1:9">
      <c r="A171" s="1" t="s">
        <v>184</v>
      </c>
      <c r="B171">
        <f>HYPERLINK("https://www.suredividend.com/sure-analysis-SKT/","Tanger Factory Outlet Centers, Inc.")</f>
        <v>0</v>
      </c>
      <c r="C171">
        <v>-0.028732683427398</v>
      </c>
      <c r="D171">
        <v>-0.022523778541995</v>
      </c>
      <c r="E171">
        <v>0.270810955961331</v>
      </c>
      <c r="F171">
        <v>0.067374866789586</v>
      </c>
      <c r="G171">
        <v>0.169413625244013</v>
      </c>
      <c r="H171">
        <v>0.208650181010209</v>
      </c>
      <c r="I171">
        <v>0.122323143690563</v>
      </c>
    </row>
    <row r="172" spans="1:9">
      <c r="A172" s="1" t="s">
        <v>185</v>
      </c>
      <c r="B172">
        <f>HYPERLINK("https://www.suredividend.com/sure-analysis-SLG/","SL Green Realty Corp.")</f>
        <v>0</v>
      </c>
      <c r="C172">
        <v>-0.174465522433002</v>
      </c>
      <c r="D172">
        <v>-0.136712757355071</v>
      </c>
      <c r="E172">
        <v>-0.191247442411484</v>
      </c>
      <c r="F172">
        <v>0.031151176330763</v>
      </c>
      <c r="G172">
        <v>-0.5305537328991831</v>
      </c>
      <c r="H172">
        <v>-0.454658003574082</v>
      </c>
      <c r="I172">
        <v>-0.5445568765665411</v>
      </c>
    </row>
    <row r="173" spans="1:9">
      <c r="A173" s="1" t="s">
        <v>186</v>
      </c>
      <c r="B173">
        <f>HYPERLINK("https://www.suredividend.com/sure-analysis-research-database/","New Senior Investment Group Inc")</f>
        <v>0</v>
      </c>
      <c r="C173">
        <v>0.040094339622641</v>
      </c>
      <c r="D173">
        <v>0.295154185022026</v>
      </c>
      <c r="E173">
        <v>0.42915012557725</v>
      </c>
      <c r="F173">
        <v>0.736493936052921</v>
      </c>
      <c r="G173">
        <v>1.039259207879586</v>
      </c>
      <c r="H173">
        <v>0.457730766052392</v>
      </c>
      <c r="I173">
        <v>0.169125541814132</v>
      </c>
    </row>
    <row r="174" spans="1:9">
      <c r="A174" s="1" t="s">
        <v>187</v>
      </c>
      <c r="B174">
        <f>HYPERLINK("https://www.suredividend.com/sure-analysis-research-database/","Sotherly Hotels Inc")</f>
        <v>0</v>
      </c>
      <c r="C174">
        <v>0.012605042016806</v>
      </c>
      <c r="D174">
        <v>0.248704663212435</v>
      </c>
      <c r="E174">
        <v>0.008368200836819</v>
      </c>
      <c r="F174">
        <v>0.331491712707182</v>
      </c>
      <c r="G174">
        <v>0.05240174672489</v>
      </c>
      <c r="H174">
        <v>-0.3657894736842101</v>
      </c>
      <c r="I174">
        <v>-0.5191636240298471</v>
      </c>
    </row>
    <row r="175" spans="1:9">
      <c r="A175" s="1" t="s">
        <v>188</v>
      </c>
      <c r="B175">
        <f>HYPERLINK("https://www.suredividend.com/sure-analysis-SPG/","Simon Property Group, Inc.")</f>
        <v>0</v>
      </c>
      <c r="C175">
        <v>-0.044141437485555</v>
      </c>
      <c r="D175">
        <v>0.055680151375413</v>
      </c>
      <c r="E175">
        <v>0.274768763233893</v>
      </c>
      <c r="F175">
        <v>0.05617977528089801</v>
      </c>
      <c r="G175">
        <v>-0.037347025225418</v>
      </c>
      <c r="H175">
        <v>0.250243086028775</v>
      </c>
      <c r="I175">
        <v>0.033078838036084</v>
      </c>
    </row>
    <row r="176" spans="1:9">
      <c r="A176" s="1" t="s">
        <v>189</v>
      </c>
      <c r="B176">
        <f>HYPERLINK("https://www.suredividend.com/sure-analysis-SRC/","Spirit Realty Capital Inc")</f>
        <v>0</v>
      </c>
      <c r="C176">
        <v>-0.034117104656523</v>
      </c>
      <c r="D176">
        <v>0.033004366230865</v>
      </c>
      <c r="E176">
        <v>0.07985794327008801</v>
      </c>
      <c r="F176">
        <v>0.04933633859253601</v>
      </c>
      <c r="G176">
        <v>-0.05744416650170001</v>
      </c>
      <c r="H176">
        <v>0.140887332610862</v>
      </c>
      <c r="I176">
        <v>0.639254471761005</v>
      </c>
    </row>
    <row r="177" spans="1:9">
      <c r="A177" s="1" t="s">
        <v>190</v>
      </c>
      <c r="B177">
        <f>HYPERLINK("https://www.suredividend.com/sure-analysis-research-database/","Seritage Growth Properties")</f>
        <v>0</v>
      </c>
      <c r="C177">
        <v>-0.061417322834645</v>
      </c>
      <c r="D177">
        <v>-0.029315960912052</v>
      </c>
      <c r="E177">
        <v>-0.05845181674565501</v>
      </c>
      <c r="F177">
        <v>0.007607776838546001</v>
      </c>
      <c r="G177">
        <v>0.06905829596412501</v>
      </c>
      <c r="H177">
        <v>-0.417399804496578</v>
      </c>
      <c r="I177">
        <v>-0.659921199861914</v>
      </c>
    </row>
    <row r="178" spans="1:9">
      <c r="A178" s="1" t="s">
        <v>191</v>
      </c>
      <c r="B178">
        <f>HYPERLINK("https://www.suredividend.com/sure-analysis-STAG/","STAG Industrial Inc")</f>
        <v>0</v>
      </c>
      <c r="C178">
        <v>-0.05417809431124401</v>
      </c>
      <c r="D178">
        <v>0.046027023638804</v>
      </c>
      <c r="E178">
        <v>0.157080139891361</v>
      </c>
      <c r="F178">
        <v>0.06627020490091501</v>
      </c>
      <c r="G178">
        <v>-0.107114892728506</v>
      </c>
      <c r="H178">
        <v>0.174322130188077</v>
      </c>
      <c r="I178">
        <v>0.8842671131772011</v>
      </c>
    </row>
    <row r="179" spans="1:9">
      <c r="A179" s="1" t="s">
        <v>192</v>
      </c>
      <c r="B179">
        <f>HYPERLINK("https://www.suredividend.com/sure-analysis-research-database/","iStar Inc")</f>
        <v>0</v>
      </c>
      <c r="C179">
        <v>-0.191823899371069</v>
      </c>
      <c r="D179">
        <v>-0.041044776119402</v>
      </c>
      <c r="E179">
        <v>-0.246658328773548</v>
      </c>
      <c r="F179">
        <v>0.01048492791612</v>
      </c>
      <c r="G179">
        <v>-0.5882883796931651</v>
      </c>
      <c r="H179">
        <v>-0.397877341913516</v>
      </c>
      <c r="I179">
        <v>0.113759479956663</v>
      </c>
    </row>
    <row r="180" spans="1:9">
      <c r="A180" s="1" t="s">
        <v>193</v>
      </c>
      <c r="B180">
        <f>HYPERLINK("https://www.suredividend.com/sure-analysis-STOR/","Store Capital Corp")</f>
        <v>0</v>
      </c>
      <c r="C180">
        <v>0.004678727386150001</v>
      </c>
      <c r="D180">
        <v>0.018337021814732</v>
      </c>
      <c r="E180">
        <v>0.13730655019367</v>
      </c>
      <c r="F180">
        <v>0.004678727386150001</v>
      </c>
      <c r="G180">
        <v>0.055823253679483</v>
      </c>
      <c r="H180">
        <v>0.09125034726221801</v>
      </c>
      <c r="I180">
        <v>0.704341016360827</v>
      </c>
    </row>
    <row r="181" spans="1:9">
      <c r="A181" s="1" t="s">
        <v>194</v>
      </c>
      <c r="B181">
        <f>HYPERLINK("https://www.suredividend.com/sure-analysis-STWD/","Starwood Property Trust Inc")</f>
        <v>0</v>
      </c>
      <c r="C181">
        <v>-0.08600650860065001</v>
      </c>
      <c r="D181">
        <v>-0.039546642565768</v>
      </c>
      <c r="E181">
        <v>-0.079419931541807</v>
      </c>
      <c r="F181">
        <v>0.07255864702673201</v>
      </c>
      <c r="G181">
        <v>-0.078388539391155</v>
      </c>
      <c r="H181">
        <v>0.023926335635344</v>
      </c>
      <c r="I181">
        <v>0.533182562582858</v>
      </c>
    </row>
    <row r="182" spans="1:9">
      <c r="A182" s="1" t="s">
        <v>195</v>
      </c>
      <c r="B182">
        <f>HYPERLINK("https://www.suredividend.com/sure-analysis-research-database/","Sun Communities, Inc.")</f>
        <v>0</v>
      </c>
      <c r="C182">
        <v>-0.090739008419083</v>
      </c>
      <c r="D182">
        <v>0.004333513121431</v>
      </c>
      <c r="E182">
        <v>-0.023780780533465</v>
      </c>
      <c r="F182">
        <v>0.019580419580419</v>
      </c>
      <c r="G182">
        <v>-0.178843678983072</v>
      </c>
      <c r="H182">
        <v>0.071838150968918</v>
      </c>
      <c r="I182">
        <v>0.8839180844506981</v>
      </c>
    </row>
    <row r="183" spans="1:9">
      <c r="A183" s="1" t="s">
        <v>196</v>
      </c>
      <c r="B183">
        <f>HYPERLINK("https://www.suredividend.com/sure-analysis-SVC/","Service Properties Trust")</f>
        <v>0</v>
      </c>
      <c r="C183">
        <v>0.283276450511945</v>
      </c>
      <c r="D183">
        <v>0.486714466469843</v>
      </c>
      <c r="E183">
        <v>0.7546315740351851</v>
      </c>
      <c r="F183">
        <v>0.5866541009663391</v>
      </c>
      <c r="G183">
        <v>0.5428594876284001</v>
      </c>
      <c r="H183">
        <v>-0.004544852843842</v>
      </c>
      <c r="I183">
        <v>-0.476053119295458</v>
      </c>
    </row>
    <row r="184" spans="1:9">
      <c r="A184" s="1" t="s">
        <v>197</v>
      </c>
      <c r="B184">
        <f>HYPERLINK("https://www.suredividend.com/sure-analysis-research-database/","Transcontinental Realty Investors, Inc.")</f>
        <v>0</v>
      </c>
      <c r="C184">
        <v>-0.032808689869208</v>
      </c>
      <c r="D184">
        <v>0.022258669165885</v>
      </c>
      <c r="E184">
        <v>0.037821122740247</v>
      </c>
      <c r="F184">
        <v>-0.01244907197827</v>
      </c>
      <c r="G184">
        <v>0.132364391383337</v>
      </c>
      <c r="H184">
        <v>0.983181818181818</v>
      </c>
      <c r="I184">
        <v>0.454333333333333</v>
      </c>
    </row>
    <row r="185" spans="1:9">
      <c r="A185" s="1" t="s">
        <v>198</v>
      </c>
      <c r="B185">
        <f>HYPERLINK("https://www.suredividend.com/sure-analysis-research-database/","Taubman Centers, Inc.")</f>
        <v>0</v>
      </c>
      <c r="C185">
        <v>0.005143792377834001</v>
      </c>
      <c r="D185">
        <v>0.288669064748201</v>
      </c>
      <c r="E185">
        <v>0.116623376623376</v>
      </c>
      <c r="F185">
        <v>0.402788609317335</v>
      </c>
      <c r="G185">
        <v>0.432269542533308</v>
      </c>
      <c r="H185">
        <v>0.007995498135946001</v>
      </c>
      <c r="I185">
        <v>-0.319763412480656</v>
      </c>
    </row>
    <row r="186" spans="1:9">
      <c r="A186" s="1" t="s">
        <v>199</v>
      </c>
      <c r="B186">
        <f>HYPERLINK("https://www.suredividend.com/sure-analysis-research-database/","Terreno Realty Corp")</f>
        <v>0</v>
      </c>
      <c r="C186">
        <v>-0.021446078431372</v>
      </c>
      <c r="D186">
        <v>0.09495869907662101</v>
      </c>
      <c r="E186">
        <v>0.077999726618729</v>
      </c>
      <c r="F186">
        <v>0.123263583611746</v>
      </c>
      <c r="G186">
        <v>-0.06640535370054501</v>
      </c>
      <c r="H186">
        <v>0.228738004512553</v>
      </c>
      <c r="I186">
        <v>1.110082348705312</v>
      </c>
    </row>
    <row r="187" spans="1:9">
      <c r="A187" s="1" t="s">
        <v>200</v>
      </c>
      <c r="B187">
        <f>HYPERLINK("https://www.suredividend.com/sure-analysis-research-database/","TPG RE Finance Trust Inc")</f>
        <v>0</v>
      </c>
      <c r="C187">
        <v>-0.048888888888888</v>
      </c>
      <c r="D187">
        <v>0.193646898051957</v>
      </c>
      <c r="E187">
        <v>0.024744711670836</v>
      </c>
      <c r="F187">
        <v>0.260677466863033</v>
      </c>
      <c r="G187">
        <v>-0.186906921739791</v>
      </c>
      <c r="H187">
        <v>-0.068502094782088</v>
      </c>
      <c r="I187">
        <v>-0.16647191711459</v>
      </c>
    </row>
    <row r="188" spans="1:9">
      <c r="A188" s="1" t="s">
        <v>201</v>
      </c>
      <c r="B188">
        <f>HYPERLINK("https://www.suredividend.com/sure-analysis-TWO/","Two Harbors Investment Corp")</f>
        <v>0</v>
      </c>
      <c r="C188">
        <v>-0.07049459920409301</v>
      </c>
      <c r="D188">
        <v>0.02405752259503</v>
      </c>
      <c r="E188">
        <v>-0.064281299361307</v>
      </c>
      <c r="F188">
        <v>0.076656635431551</v>
      </c>
      <c r="G188">
        <v>-0.06147752712243801</v>
      </c>
      <c r="H188">
        <v>-0.27378197469119</v>
      </c>
      <c r="I188">
        <v>-0.5018615449299551</v>
      </c>
    </row>
    <row r="189" spans="1:9">
      <c r="A189" s="1" t="s">
        <v>202</v>
      </c>
      <c r="B189">
        <f>HYPERLINK("https://www.suredividend.com/sure-analysis-UBA/","Urstadt Biddle Properties, Inc.")</f>
        <v>0</v>
      </c>
      <c r="C189">
        <v>-0.081923890063424</v>
      </c>
      <c r="D189">
        <v>-0.07320951227450501</v>
      </c>
      <c r="E189">
        <v>0.081420975955971</v>
      </c>
      <c r="F189">
        <v>-0.07125212537294201</v>
      </c>
      <c r="G189">
        <v>-0.07446876531895301</v>
      </c>
      <c r="H189">
        <v>0.139801174579218</v>
      </c>
      <c r="I189">
        <v>0.256337742931743</v>
      </c>
    </row>
    <row r="190" spans="1:9">
      <c r="A190" s="1" t="s">
        <v>203</v>
      </c>
      <c r="B190">
        <f>HYPERLINK("https://www.suredividend.com/sure-analysis-research-database/","Urstadt Biddle Properties, Inc.")</f>
        <v>0</v>
      </c>
      <c r="C190">
        <v>-0.03573573573573501</v>
      </c>
      <c r="D190">
        <v>-0.14221906405441</v>
      </c>
      <c r="E190">
        <v>0.03816408876933401</v>
      </c>
      <c r="F190">
        <v>-0.10736128099633</v>
      </c>
      <c r="G190">
        <v>-0.027240890418428</v>
      </c>
      <c r="H190">
        <v>0.2299006427198</v>
      </c>
      <c r="I190">
        <v>0.312229768939672</v>
      </c>
    </row>
    <row r="191" spans="1:9">
      <c r="A191" s="1" t="s">
        <v>204</v>
      </c>
      <c r="B191">
        <f>HYPERLINK("https://www.suredividend.com/sure-analysis-UDR/","UDR Inc")</f>
        <v>0</v>
      </c>
      <c r="C191">
        <v>-0.009220839096357</v>
      </c>
      <c r="D191">
        <v>0.05898585719213501</v>
      </c>
      <c r="E191">
        <v>-0.032720512941695</v>
      </c>
      <c r="F191">
        <v>0.121054594680598</v>
      </c>
      <c r="G191">
        <v>-0.23357163109438</v>
      </c>
      <c r="H191">
        <v>0.08080107023949601</v>
      </c>
      <c r="I191">
        <v>0.5354551527774301</v>
      </c>
    </row>
    <row r="192" spans="1:9">
      <c r="A192" s="1" t="s">
        <v>205</v>
      </c>
      <c r="B192">
        <f>HYPERLINK("https://www.suredividend.com/sure-analysis-UE/","Urban Edge Properties")</f>
        <v>0</v>
      </c>
      <c r="C192">
        <v>-0.03915475450590401</v>
      </c>
      <c r="D192">
        <v>0.017815055235888</v>
      </c>
      <c r="E192">
        <v>0.000219970756828</v>
      </c>
      <c r="F192">
        <v>0.09723207948899901</v>
      </c>
      <c r="G192">
        <v>-0.131709454032833</v>
      </c>
      <c r="H192">
        <v>-0.003981496991328</v>
      </c>
      <c r="I192">
        <v>-0.133733407296586</v>
      </c>
    </row>
    <row r="193" spans="1:9">
      <c r="A193" s="1" t="s">
        <v>206</v>
      </c>
      <c r="B193">
        <f>HYPERLINK("https://www.suredividend.com/sure-analysis-UHT/","Universal Health Realty Income Trust")</f>
        <v>0</v>
      </c>
      <c r="C193">
        <v>-0.114390499476074</v>
      </c>
      <c r="D193">
        <v>-0.043638811931977</v>
      </c>
      <c r="E193">
        <v>0.051278596083878</v>
      </c>
      <c r="F193">
        <v>0.062434527550806</v>
      </c>
      <c r="G193">
        <v>-0.11537153174527</v>
      </c>
      <c r="H193">
        <v>-0.128983000482657</v>
      </c>
      <c r="I193">
        <v>0.09093647139814501</v>
      </c>
    </row>
    <row r="194" spans="1:9">
      <c r="A194" s="1" t="s">
        <v>207</v>
      </c>
      <c r="B194">
        <f>HYPERLINK("https://www.suredividend.com/sure-analysis-UMH/","UMH Properties Inc")</f>
        <v>0</v>
      </c>
      <c r="C194">
        <v>-0.094287168429751</v>
      </c>
      <c r="D194">
        <v>-0.04629090720496901</v>
      </c>
      <c r="E194">
        <v>-0.044319330157355</v>
      </c>
      <c r="F194">
        <v>0.039605515248594</v>
      </c>
      <c r="G194">
        <v>-0.294465712312532</v>
      </c>
      <c r="H194">
        <v>0.003912529192320001</v>
      </c>
      <c r="I194">
        <v>0.7581693791696761</v>
      </c>
    </row>
    <row r="195" spans="1:9">
      <c r="A195" s="1" t="s">
        <v>208</v>
      </c>
      <c r="B195">
        <f>HYPERLINK("https://www.suredividend.com/sure-analysis-research-database/","VEREIT Inc")</f>
        <v>0</v>
      </c>
      <c r="C195">
        <v>0.09252924900324601</v>
      </c>
      <c r="D195">
        <v>0.03770597985675801</v>
      </c>
      <c r="E195">
        <v>0.072797754539697</v>
      </c>
      <c r="F195">
        <v>0.374522031110806</v>
      </c>
      <c r="G195">
        <v>0.6929319937341331</v>
      </c>
      <c r="H195">
        <v>0.141866936273505</v>
      </c>
      <c r="I195">
        <v>0.5105081314894521</v>
      </c>
    </row>
    <row r="196" spans="1:9">
      <c r="A196" s="1" t="s">
        <v>209</v>
      </c>
      <c r="B196">
        <f>HYPERLINK("https://www.suredividend.com/sure-analysis-VICI/","VICI Properties Inc")</f>
        <v>0</v>
      </c>
      <c r="C196">
        <v>-0.011301072152999</v>
      </c>
      <c r="D196">
        <v>0.01459144258132</v>
      </c>
      <c r="E196">
        <v>0.06947513595686901</v>
      </c>
      <c r="F196">
        <v>0.05308641975308601</v>
      </c>
      <c r="G196">
        <v>0.285732588723838</v>
      </c>
      <c r="H196">
        <v>0.31106218323362</v>
      </c>
      <c r="I196">
        <v>1.277673195284442</v>
      </c>
    </row>
    <row r="197" spans="1:9">
      <c r="A197" s="1" t="s">
        <v>210</v>
      </c>
      <c r="B197">
        <f>HYPERLINK("https://www.suredividend.com/sure-analysis-VNO/","Vornado Realty Trust")</f>
        <v>0</v>
      </c>
      <c r="C197">
        <v>-0.214889336016096</v>
      </c>
      <c r="D197">
        <v>-0.184742865977744</v>
      </c>
      <c r="E197">
        <v>-0.222393163755789</v>
      </c>
      <c r="F197">
        <v>-0.046450704776055</v>
      </c>
      <c r="G197">
        <v>-0.5211259308713</v>
      </c>
      <c r="H197">
        <v>-0.503529495590039</v>
      </c>
      <c r="I197">
        <v>-0.6062833226378</v>
      </c>
    </row>
    <row r="198" spans="1:9">
      <c r="A198" s="1" t="s">
        <v>211</v>
      </c>
      <c r="B198">
        <f>HYPERLINK("https://www.suredividend.com/sure-analysis-research-database/","Veris Residential Inc")</f>
        <v>0</v>
      </c>
      <c r="C198">
        <v>-0.06982111944604701</v>
      </c>
      <c r="D198">
        <v>-0.006777572396795</v>
      </c>
      <c r="E198">
        <v>0.194959229058562</v>
      </c>
      <c r="F198">
        <v>0.011927181418706</v>
      </c>
      <c r="G198">
        <v>-0.07409534750143501</v>
      </c>
      <c r="H198">
        <v>0.114799446749654</v>
      </c>
      <c r="I198">
        <v>0.05858325836129701</v>
      </c>
    </row>
    <row r="199" spans="1:9">
      <c r="A199" s="1" t="s">
        <v>212</v>
      </c>
      <c r="B199">
        <f>HYPERLINK("https://www.suredividend.com/sure-analysis-VTR/","Ventas Inc")</f>
        <v>0</v>
      </c>
      <c r="C199">
        <v>-0.07775665399239501</v>
      </c>
      <c r="D199">
        <v>0.059556650569094</v>
      </c>
      <c r="E199">
        <v>0.046597425685326</v>
      </c>
      <c r="F199">
        <v>0.07680355160932301</v>
      </c>
      <c r="G199">
        <v>-0.100190312253067</v>
      </c>
      <c r="H199">
        <v>-0.025905570470742</v>
      </c>
      <c r="I199">
        <v>0.232381842755088</v>
      </c>
    </row>
    <row r="200" spans="1:9">
      <c r="A200" s="1" t="s">
        <v>213</v>
      </c>
      <c r="B200">
        <f>HYPERLINK("https://www.suredividend.com/sure-analysis-WELL/","Welltower Inc.")</f>
        <v>0</v>
      </c>
      <c r="C200">
        <v>0.001432137049</v>
      </c>
      <c r="D200">
        <v>0.06821331358890401</v>
      </c>
      <c r="E200">
        <v>0.010336801293274</v>
      </c>
      <c r="F200">
        <v>0.158332038778206</v>
      </c>
      <c r="G200">
        <v>-0.204014699991438</v>
      </c>
      <c r="H200">
        <v>-0.204014699991438</v>
      </c>
      <c r="I200">
        <v>-0.204014699991438</v>
      </c>
    </row>
    <row r="201" spans="1:9">
      <c r="A201" s="1" t="s">
        <v>214</v>
      </c>
      <c r="B201">
        <f>HYPERLINK("https://www.suredividend.com/sure-analysis-research-database/","Western Asset Mortgage Capital Corp")</f>
        <v>0</v>
      </c>
      <c r="C201">
        <v>-0.122914837576821</v>
      </c>
      <c r="D201">
        <v>0.116550429184549</v>
      </c>
      <c r="E201">
        <v>-0.200985371393836</v>
      </c>
      <c r="F201">
        <v>0.09659714599341301</v>
      </c>
      <c r="G201">
        <v>-0.345553168072952</v>
      </c>
      <c r="H201">
        <v>-0.6197921225799331</v>
      </c>
      <c r="I201">
        <v>-0.81536038916633</v>
      </c>
    </row>
    <row r="202" spans="1:9">
      <c r="A202" s="1" t="s">
        <v>215</v>
      </c>
      <c r="B202">
        <f>HYPERLINK("https://www.suredividend.com/sure-analysis-WPC/","W. P. Carey Inc")</f>
        <v>0</v>
      </c>
      <c r="C202">
        <v>-0.016710432084029</v>
      </c>
      <c r="D202">
        <v>0.019432073129834</v>
      </c>
      <c r="E202">
        <v>0.012469673841706</v>
      </c>
      <c r="F202">
        <v>0.05412667946257101</v>
      </c>
      <c r="G202">
        <v>0.07467826835647701</v>
      </c>
      <c r="H202">
        <v>0.367103228076231</v>
      </c>
      <c r="I202">
        <v>0.825818105253825</v>
      </c>
    </row>
    <row r="203" spans="1:9">
      <c r="A203" s="1" t="s">
        <v>216</v>
      </c>
      <c r="B203">
        <f>HYPERLINK("https://www.suredividend.com/sure-analysis-research-database/","Washington Prime Group Inc")</f>
        <v>0</v>
      </c>
      <c r="C203">
        <v>-0.369469696969697</v>
      </c>
      <c r="D203">
        <v>-0.648818565400843</v>
      </c>
      <c r="E203">
        <v>-0.618211009174311</v>
      </c>
      <c r="F203">
        <v>-0.8721505376344081</v>
      </c>
      <c r="G203">
        <v>-0.8527892744702671</v>
      </c>
      <c r="H203">
        <v>-0.97676729612416</v>
      </c>
      <c r="I203">
        <v>-0.9877331808394141</v>
      </c>
    </row>
    <row r="204" spans="1:9">
      <c r="A204" s="1" t="s">
        <v>217</v>
      </c>
      <c r="B204">
        <f>HYPERLINK("https://www.suredividend.com/sure-analysis-research-database/","Elme Communities")</f>
        <v>0</v>
      </c>
      <c r="C204">
        <v>-0.118856569709127</v>
      </c>
      <c r="D204">
        <v>-0.161392556106035</v>
      </c>
      <c r="E204">
        <v>-0.299058895808316</v>
      </c>
      <c r="F204">
        <v>-0.309808419787325</v>
      </c>
      <c r="G204">
        <v>-0.288052903706825</v>
      </c>
      <c r="H204">
        <v>-0.005344081882203</v>
      </c>
      <c r="I204">
        <v>-0.35085567345491</v>
      </c>
    </row>
    <row r="205" spans="1:9">
      <c r="A205" s="1" t="s">
        <v>218</v>
      </c>
      <c r="B205">
        <f>HYPERLINK("https://www.suredividend.com/sure-analysis-research-database/","Weingarten Realty Investors")</f>
        <v>0</v>
      </c>
      <c r="C205">
        <v>-0.0009120173378620001</v>
      </c>
      <c r="D205">
        <v>0.002749268031307</v>
      </c>
      <c r="E205">
        <v>0.420047786595363</v>
      </c>
      <c r="F205">
        <v>0.509825390422405</v>
      </c>
      <c r="G205">
        <v>0.9912345147315881</v>
      </c>
      <c r="H205">
        <v>0.274711730267105</v>
      </c>
      <c r="I205">
        <v>0.03001254754471</v>
      </c>
    </row>
    <row r="206" spans="1:9">
      <c r="A206" s="1" t="s">
        <v>219</v>
      </c>
      <c r="B206">
        <f>HYPERLINK("https://www.suredividend.com/sure-analysis-WY/","Weyerhaeuser Co.")</f>
        <v>0</v>
      </c>
      <c r="C206">
        <v>-0.07253067884543801</v>
      </c>
      <c r="D206">
        <v>0.009003266671978</v>
      </c>
      <c r="E206">
        <v>-0.028849250778362</v>
      </c>
      <c r="F206">
        <v>0.055220776450511</v>
      </c>
      <c r="G206">
        <v>-0.154667086752089</v>
      </c>
      <c r="H206">
        <v>0.08338951035311101</v>
      </c>
      <c r="I206">
        <v>0.140979021987091</v>
      </c>
    </row>
    <row r="207" spans="1:9">
      <c r="A207" s="1" t="s">
        <v>220</v>
      </c>
      <c r="B207">
        <f>HYPERLINK("https://www.suredividend.com/sure-analysis-research-database/","Xenia Hotels &amp; Resorts Inc")</f>
        <v>0</v>
      </c>
      <c r="C207">
        <v>0.003378378378378</v>
      </c>
      <c r="D207">
        <v>-0.016627927766851</v>
      </c>
      <c r="E207">
        <v>-0.03753297340739201</v>
      </c>
      <c r="F207">
        <v>0.126707132018209</v>
      </c>
      <c r="G207">
        <v>-0.178177712843671</v>
      </c>
      <c r="H207">
        <v>-0.213349225268176</v>
      </c>
      <c r="I207">
        <v>-0.125992454695804</v>
      </c>
    </row>
  </sheetData>
  <autoFilter ref="A1:I207"/>
  <conditionalFormatting sqref="A1:I1">
    <cfRule type="cellIs" dxfId="7" priority="10" operator="notEqual">
      <formula>-13.345</formula>
    </cfRule>
  </conditionalFormatting>
  <conditionalFormatting sqref="A2:A207">
    <cfRule type="cellIs" dxfId="0" priority="1" operator="notEqual">
      <formula>"None"</formula>
    </cfRule>
  </conditionalFormatting>
  <conditionalFormatting sqref="B2:B207">
    <cfRule type="cellIs" dxfId="0" priority="2" operator="notEqual">
      <formula>"None"</formula>
    </cfRule>
  </conditionalFormatting>
  <conditionalFormatting sqref="C2:C207">
    <cfRule type="cellIs" dxfId="3" priority="3" operator="notEqual">
      <formula>"None"</formula>
    </cfRule>
  </conditionalFormatting>
  <conditionalFormatting sqref="D2:D207">
    <cfRule type="cellIs" dxfId="3" priority="4" operator="notEqual">
      <formula>"None"</formula>
    </cfRule>
  </conditionalFormatting>
  <conditionalFormatting sqref="E2:E207">
    <cfRule type="cellIs" dxfId="3" priority="5" operator="notEqual">
      <formula>"None"</formula>
    </cfRule>
  </conditionalFormatting>
  <conditionalFormatting sqref="F2:F207">
    <cfRule type="cellIs" dxfId="3" priority="6" operator="notEqual">
      <formula>"None"</formula>
    </cfRule>
  </conditionalFormatting>
  <conditionalFormatting sqref="G2:G207">
    <cfRule type="cellIs" dxfId="3" priority="7" operator="notEqual">
      <formula>"None"</formula>
    </cfRule>
  </conditionalFormatting>
  <conditionalFormatting sqref="H2:H207">
    <cfRule type="cellIs" dxfId="3" priority="8" operator="notEqual">
      <formula>"None"</formula>
    </cfRule>
  </conditionalFormatting>
  <conditionalFormatting sqref="I2:I207">
    <cfRule type="cellIs" dxfId="3" priority="9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317</v>
      </c>
      <c r="B1" s="1"/>
    </row>
    <row r="2" spans="1:2">
      <c r="A2" s="1" t="s">
        <v>318</v>
      </c>
    </row>
    <row r="3" spans="1:2">
      <c r="A3" s="1" t="s">
        <v>319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Characteristics</vt:lpstr>
      <vt:lpstr>Performance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2023-03-05T13:07:09Z</dcterms:created>
  <dcterms:modified xsi:type="dcterms:W3CDTF">2023-03-05T13:07:09Z</dcterms:modified>
</cp:coreProperties>
</file>