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/>
  </bookViews>
  <sheets>
    <sheet name="Characteristics" sheetId="1" r:id="rId1"/>
    <sheet name="Performance" sheetId="2" r:id="rId2"/>
    <sheet name="Notes" sheetId="3" r:id="rId3"/>
  </sheets>
  <definedNames>
    <definedName name="_xlnm._FilterDatabase" localSheetId="0" hidden="1">Characteristics!$A$1:$O$69</definedName>
    <definedName name="_xlnm._FilterDatabase" localSheetId="1" hidden="1">Performance!$A$1:$I$69</definedName>
  </definedNames>
  <calcPr calcId="125725"/>
</workbook>
</file>

<file path=xl/calcChain.xml><?xml version="1.0" encoding="utf-8"?>
<calcChain xmlns="http://schemas.openxmlformats.org/spreadsheetml/2006/main">
  <c r="B69" i="2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  <c r="B35" i="1"/>
  <c r="B25"/>
  <c r="B69"/>
  <c r="B68"/>
  <c r="B30"/>
  <c r="B41"/>
  <c r="B67"/>
  <c r="B17"/>
  <c r="B20"/>
  <c r="B6"/>
  <c r="B46"/>
  <c r="B66"/>
  <c r="B27"/>
  <c r="B14"/>
  <c r="B65"/>
  <c r="B5"/>
  <c r="B19"/>
  <c r="B7"/>
  <c r="B64"/>
  <c r="B34"/>
  <c r="B63"/>
  <c r="B62"/>
  <c r="B15"/>
  <c r="B45"/>
  <c r="B39"/>
  <c r="B12"/>
  <c r="B4"/>
  <c r="B40"/>
  <c r="B61"/>
  <c r="B60"/>
  <c r="B21"/>
  <c r="B31"/>
  <c r="B29"/>
  <c r="B47"/>
  <c r="B59"/>
  <c r="B43"/>
  <c r="B13"/>
  <c r="B58"/>
  <c r="B2"/>
  <c r="B48"/>
  <c r="B36"/>
  <c r="B44"/>
  <c r="B16"/>
  <c r="B22"/>
  <c r="B23"/>
  <c r="B28"/>
  <c r="B26"/>
  <c r="B57"/>
  <c r="B56"/>
  <c r="B24"/>
  <c r="B37"/>
  <c r="B8"/>
  <c r="B10"/>
  <c r="B11"/>
  <c r="B38"/>
  <c r="B32"/>
  <c r="B55"/>
  <c r="B54"/>
  <c r="B18"/>
  <c r="B50"/>
  <c r="B53"/>
  <c r="B52"/>
  <c r="B51"/>
  <c r="B49"/>
  <c r="B3"/>
  <c r="B33"/>
  <c r="B9"/>
  <c r="B42"/>
</calcChain>
</file>

<file path=xl/sharedStrings.xml><?xml version="1.0" encoding="utf-8"?>
<sst xmlns="http://schemas.openxmlformats.org/spreadsheetml/2006/main" count="308" uniqueCount="100">
  <si>
    <t>Name</t>
  </si>
  <si>
    <t>Sector</t>
  </si>
  <si>
    <t>Price</t>
  </si>
  <si>
    <t>Dividend Yield</t>
  </si>
  <si>
    <t>Years of Dividend Increases</t>
  </si>
  <si>
    <t>1-Year Dividend Growth</t>
  </si>
  <si>
    <t>5-Year Dividend Growth (Annualized)</t>
  </si>
  <si>
    <t>Dividends Per Share (TTM)</t>
  </si>
  <si>
    <t>Market Cap ($M)</t>
  </si>
  <si>
    <t>Trailing P/E Ratio</t>
  </si>
  <si>
    <t>Payout Ratio</t>
  </si>
  <si>
    <t>Beta</t>
  </si>
  <si>
    <t>52-Week High</t>
  </si>
  <si>
    <t>52-Week Low</t>
  </si>
  <si>
    <t>Ticker</t>
  </si>
  <si>
    <t>ADC</t>
  </si>
  <si>
    <t>AGNC</t>
  </si>
  <si>
    <t>APLE</t>
  </si>
  <si>
    <t>ARR</t>
  </si>
  <si>
    <t>BBD</t>
  </si>
  <si>
    <t>BEVFF</t>
  </si>
  <si>
    <t>BSRTF</t>
  </si>
  <si>
    <t>CDPYF</t>
  </si>
  <si>
    <t>CLDT</t>
  </si>
  <si>
    <t>CRT</t>
  </si>
  <si>
    <t>CTRRF</t>
  </si>
  <si>
    <t>CWYUF</t>
  </si>
  <si>
    <t>DRETF</t>
  </si>
  <si>
    <t>DREUF</t>
  </si>
  <si>
    <t>DX</t>
  </si>
  <si>
    <t>EARN</t>
  </si>
  <si>
    <t>EFC</t>
  </si>
  <si>
    <t>EIFZF</t>
  </si>
  <si>
    <t>EPR</t>
  </si>
  <si>
    <t>FLGMF</t>
  </si>
  <si>
    <t>FRMUF</t>
  </si>
  <si>
    <t>FTCO</t>
  </si>
  <si>
    <t>GAIN</t>
  </si>
  <si>
    <t>GIPR</t>
  </si>
  <si>
    <t>GLAD</t>
  </si>
  <si>
    <t>GOOD</t>
  </si>
  <si>
    <t>GROW</t>
  </si>
  <si>
    <t>GRP=</t>
  </si>
  <si>
    <t>GWRS</t>
  </si>
  <si>
    <t>HGTXU</t>
  </si>
  <si>
    <t>HRUFF</t>
  </si>
  <si>
    <t>HRZN</t>
  </si>
  <si>
    <t>ITUB</t>
  </si>
  <si>
    <t>KEYUF</t>
  </si>
  <si>
    <t>LAND</t>
  </si>
  <si>
    <t>LTC</t>
  </si>
  <si>
    <t>MAIN</t>
  </si>
  <si>
    <t>MDV</t>
  </si>
  <si>
    <t>NPIFF</t>
  </si>
  <si>
    <t>NWHUF</t>
  </si>
  <si>
    <t>O</t>
  </si>
  <si>
    <t>ORC</t>
  </si>
  <si>
    <t>OXSQ</t>
  </si>
  <si>
    <t>PBT</t>
  </si>
  <si>
    <t>PECO</t>
  </si>
  <si>
    <t>PFLT</t>
  </si>
  <si>
    <t>PIFYF</t>
  </si>
  <si>
    <t>PMREF</t>
  </si>
  <si>
    <t>PPRQF</t>
  </si>
  <si>
    <t>PRMRF</t>
  </si>
  <si>
    <t>PRT</t>
  </si>
  <si>
    <t>PSEC</t>
  </si>
  <si>
    <t>PVL</t>
  </si>
  <si>
    <t>RIOCF</t>
  </si>
  <si>
    <t>SBR</t>
  </si>
  <si>
    <t>SCM</t>
  </si>
  <si>
    <t>SISXF</t>
  </si>
  <si>
    <t>SJR</t>
  </si>
  <si>
    <t>SJT</t>
  </si>
  <si>
    <t>SLG</t>
  </si>
  <si>
    <t>SLRC</t>
  </si>
  <si>
    <t>SRRTF</t>
  </si>
  <si>
    <t>STAG</t>
  </si>
  <si>
    <t>SUUIF</t>
  </si>
  <si>
    <t>TBCRF</t>
  </si>
  <si>
    <t>TNEYF</t>
  </si>
  <si>
    <t>TRSWF</t>
  </si>
  <si>
    <t>WSR</t>
  </si>
  <si>
    <t>Real Estate</t>
  </si>
  <si>
    <t>Financial Services</t>
  </si>
  <si>
    <t>N/A</t>
  </si>
  <si>
    <t>Energy</t>
  </si>
  <si>
    <t>Industrials</t>
  </si>
  <si>
    <t>Utilities</t>
  </si>
  <si>
    <t>Communication Services</t>
  </si>
  <si>
    <t>One Month Price Return</t>
  </si>
  <si>
    <t>Three Month Price Return</t>
  </si>
  <si>
    <t>Six Month Price Return</t>
  </si>
  <si>
    <t>Year-To-Date Price Return</t>
  </si>
  <si>
    <t>One Year Price Return</t>
  </si>
  <si>
    <t>Two Year Price Return</t>
  </si>
  <si>
    <t>Five Year Price Return</t>
  </si>
  <si>
    <t>Notes</t>
  </si>
  <si>
    <t>Data Provided by IEX Cloud</t>
  </si>
  <si>
    <t>Data updated on 2023-03-05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</si>
</sst>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ální" xfId="0" builtinId="0"/>
  </cellStyles>
  <dxfs count="26"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\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\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1" sqref="B21"/>
    </sheetView>
  </sheetViews>
  <sheetFormatPr defaultRowHeight="15"/>
  <cols>
    <col min="1" max="1" width="25.7109375" customWidth="1"/>
    <col min="2" max="2" width="45.7109375" customWidth="1"/>
    <col min="3" max="3" width="25.7109375" customWidth="1"/>
    <col min="4" max="4" width="10.7109375" customWidth="1"/>
    <col min="5" max="5" width="18.7109375" customWidth="1"/>
    <col min="6" max="6" width="25.7109375" customWidth="1"/>
    <col min="7" max="7" width="34.7109375" customWidth="1"/>
    <col min="8" max="10" width="22.7109375" customWidth="1"/>
    <col min="11" max="11" width="20.7109375" customWidth="1"/>
    <col min="12" max="15" width="15.7109375" customWidth="1"/>
  </cols>
  <sheetData>
    <row r="1" spans="1:15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1" t="s">
        <v>44</v>
      </c>
      <c r="B2" t="str">
        <f>HYPERLINK("https://www.suredividend.com/sure-analysis-HGTXU/","Hugoton Royalty Trust")</f>
        <v>Hugoton Royalty Trust</v>
      </c>
      <c r="C2" t="s">
        <v>86</v>
      </c>
      <c r="D2">
        <v>1.77</v>
      </c>
      <c r="E2">
        <v>0.19774011299435029</v>
      </c>
      <c r="F2">
        <v>1</v>
      </c>
      <c r="G2" t="s">
        <v>85</v>
      </c>
      <c r="H2" t="s">
        <v>85</v>
      </c>
      <c r="I2">
        <v>0.48025500401854498</v>
      </c>
      <c r="J2">
        <v>70.8</v>
      </c>
      <c r="K2">
        <v>0</v>
      </c>
      <c r="L2" t="s">
        <v>85</v>
      </c>
      <c r="N2">
        <v>3.3</v>
      </c>
      <c r="O2">
        <v>0.45600000000000002</v>
      </c>
    </row>
    <row r="3" spans="1:15">
      <c r="A3" s="1" t="s">
        <v>18</v>
      </c>
      <c r="B3" t="str">
        <f>HYPERLINK("https://www.suredividend.com/sure-analysis-ARR/","ARMOUR Residential REIT Inc")</f>
        <v>ARMOUR Residential REIT Inc</v>
      </c>
      <c r="C3" t="s">
        <v>83</v>
      </c>
      <c r="D3">
        <v>5.35</v>
      </c>
      <c r="E3">
        <v>0.17943925233644861</v>
      </c>
      <c r="F3">
        <v>0</v>
      </c>
      <c r="G3">
        <v>0</v>
      </c>
      <c r="H3">
        <v>0</v>
      </c>
      <c r="I3">
        <v>1.099476884918845</v>
      </c>
      <c r="J3">
        <v>1031.344008</v>
      </c>
      <c r="K3" t="s">
        <v>85</v>
      </c>
      <c r="L3" t="s">
        <v>85</v>
      </c>
      <c r="N3">
        <v>7.36</v>
      </c>
      <c r="O3">
        <v>4.01</v>
      </c>
    </row>
    <row r="4" spans="1:15">
      <c r="A4" s="1" t="s">
        <v>56</v>
      </c>
      <c r="B4" t="str">
        <f>HYPERLINK("https://www.suredividend.com/sure-analysis-ORC/","Orchid Island Capital Inc")</f>
        <v>Orchid Island Capital Inc</v>
      </c>
      <c r="C4" t="s">
        <v>83</v>
      </c>
      <c r="D4">
        <v>10.96</v>
      </c>
      <c r="E4">
        <v>0.1751824817518248</v>
      </c>
      <c r="F4">
        <v>0</v>
      </c>
      <c r="G4">
        <v>0</v>
      </c>
      <c r="H4">
        <v>0.1974057110829954</v>
      </c>
      <c r="I4">
        <v>2.599649602967383</v>
      </c>
      <c r="J4">
        <v>407.89768400000003</v>
      </c>
      <c r="K4" t="s">
        <v>85</v>
      </c>
      <c r="L4" t="s">
        <v>85</v>
      </c>
      <c r="N4">
        <v>14.14</v>
      </c>
      <c r="O4">
        <v>7.39</v>
      </c>
    </row>
    <row r="5" spans="1:15">
      <c r="A5" s="1" t="s">
        <v>67</v>
      </c>
      <c r="B5" t="str">
        <f>HYPERLINK("https://www.suredividend.com/sure-analysis-PVL/","Permianville Royalty Trust")</f>
        <v>Permianville Royalty Trust</v>
      </c>
      <c r="C5" t="s">
        <v>86</v>
      </c>
      <c r="D5">
        <v>2.65</v>
      </c>
      <c r="E5">
        <v>0.16603773584905659</v>
      </c>
      <c r="F5">
        <v>1</v>
      </c>
      <c r="G5" t="s">
        <v>85</v>
      </c>
      <c r="H5" t="s">
        <v>85</v>
      </c>
      <c r="I5">
        <v>0.42592942285669899</v>
      </c>
      <c r="J5">
        <v>87.45</v>
      </c>
      <c r="K5">
        <v>0</v>
      </c>
      <c r="L5" t="s">
        <v>85</v>
      </c>
      <c r="N5">
        <v>5.2</v>
      </c>
      <c r="O5">
        <v>2.16</v>
      </c>
    </row>
    <row r="6" spans="1:15">
      <c r="A6" s="1" t="s">
        <v>73</v>
      </c>
      <c r="B6" t="str">
        <f>HYPERLINK("https://www.suredividend.com/sure-analysis-SJT/","San Juan Basin Royalty Trust")</f>
        <v>San Juan Basin Royalty Trust</v>
      </c>
      <c r="C6" t="s">
        <v>86</v>
      </c>
      <c r="D6">
        <v>10.82</v>
      </c>
      <c r="E6">
        <v>0.15804066543438081</v>
      </c>
      <c r="F6">
        <v>2</v>
      </c>
      <c r="G6">
        <v>-0.28439423580936118</v>
      </c>
      <c r="H6">
        <v>0.24140150816917269</v>
      </c>
      <c r="I6">
        <v>1.705388186868475</v>
      </c>
      <c r="J6">
        <v>504.30717299999998</v>
      </c>
      <c r="K6">
        <v>0</v>
      </c>
      <c r="L6" t="s">
        <v>85</v>
      </c>
      <c r="N6">
        <v>13.71</v>
      </c>
      <c r="O6">
        <v>5.16</v>
      </c>
    </row>
    <row r="7" spans="1:15">
      <c r="A7" s="1" t="s">
        <v>65</v>
      </c>
      <c r="B7" t="str">
        <f>HYPERLINK("https://www.suredividend.com/sure-analysis-PRT/","PermRock Royalty Trust")</f>
        <v>PermRock Royalty Trust</v>
      </c>
      <c r="C7" t="s">
        <v>86</v>
      </c>
      <c r="D7">
        <v>7.01</v>
      </c>
      <c r="E7">
        <v>0.1455064194008559</v>
      </c>
      <c r="F7">
        <v>2</v>
      </c>
      <c r="G7">
        <v>-0.35500905088848672</v>
      </c>
      <c r="H7">
        <v>-6.8940667260597444E-4</v>
      </c>
      <c r="I7">
        <v>0.94903071582215903</v>
      </c>
      <c r="J7">
        <v>85.281780999999995</v>
      </c>
      <c r="K7">
        <v>0</v>
      </c>
      <c r="L7" t="s">
        <v>85</v>
      </c>
      <c r="N7">
        <v>9.68</v>
      </c>
      <c r="O7">
        <v>6.2</v>
      </c>
    </row>
    <row r="8" spans="1:15">
      <c r="A8" s="1" t="s">
        <v>31</v>
      </c>
      <c r="B8" t="str">
        <f>HYPERLINK("https://www.suredividend.com/sure-analysis-EFC/","Ellington Financial Inc")</f>
        <v>Ellington Financial Inc</v>
      </c>
      <c r="C8" t="s">
        <v>84</v>
      </c>
      <c r="D8">
        <v>12.83</v>
      </c>
      <c r="E8">
        <v>0.14029618082618861</v>
      </c>
      <c r="F8">
        <v>1</v>
      </c>
      <c r="G8">
        <v>0</v>
      </c>
      <c r="H8">
        <v>0</v>
      </c>
      <c r="I8">
        <v>1.694658996786522</v>
      </c>
      <c r="J8">
        <v>875.59715500000004</v>
      </c>
      <c r="K8">
        <v>0</v>
      </c>
      <c r="L8" t="s">
        <v>85</v>
      </c>
      <c r="N8">
        <v>15.99</v>
      </c>
      <c r="O8">
        <v>10.210000000000001</v>
      </c>
    </row>
    <row r="9" spans="1:15">
      <c r="A9" s="1" t="s">
        <v>16</v>
      </c>
      <c r="B9" t="str">
        <f>HYPERLINK("https://www.suredividend.com/sure-analysis-AGNC/","AGNC Investment Corp")</f>
        <v>AGNC Investment Corp</v>
      </c>
      <c r="C9" t="s">
        <v>83</v>
      </c>
      <c r="D9">
        <v>10.71</v>
      </c>
      <c r="E9">
        <v>0.13445378151260501</v>
      </c>
      <c r="F9">
        <v>0</v>
      </c>
      <c r="G9">
        <v>0</v>
      </c>
      <c r="H9">
        <v>0</v>
      </c>
      <c r="I9">
        <v>1.3524302103879751</v>
      </c>
      <c r="J9">
        <v>6154.5752380000004</v>
      </c>
      <c r="K9" t="s">
        <v>85</v>
      </c>
      <c r="L9" t="s">
        <v>85</v>
      </c>
      <c r="N9">
        <v>12.12</v>
      </c>
      <c r="O9">
        <v>6.87</v>
      </c>
    </row>
    <row r="10" spans="1:15">
      <c r="A10" s="1" t="s">
        <v>30</v>
      </c>
      <c r="B10" t="str">
        <f>HYPERLINK("https://www.suredividend.com/sure-analysis-EARN/","Ellington Residential Mortgage REIT")</f>
        <v>Ellington Residential Mortgage REIT</v>
      </c>
      <c r="C10" t="s">
        <v>83</v>
      </c>
      <c r="D10">
        <v>7.54</v>
      </c>
      <c r="E10">
        <v>0.1273209549071618</v>
      </c>
      <c r="F10">
        <v>0</v>
      </c>
      <c r="G10">
        <v>0</v>
      </c>
      <c r="H10">
        <v>-0.2216294584488292</v>
      </c>
      <c r="I10">
        <v>0.9414253256431061</v>
      </c>
      <c r="J10">
        <v>98.618630999999993</v>
      </c>
      <c r="K10">
        <v>0</v>
      </c>
      <c r="L10" t="s">
        <v>85</v>
      </c>
      <c r="N10">
        <v>9.1300000000000008</v>
      </c>
      <c r="O10">
        <v>5.4</v>
      </c>
    </row>
    <row r="11" spans="1:15">
      <c r="A11" s="1" t="s">
        <v>29</v>
      </c>
      <c r="B11" t="str">
        <f>HYPERLINK("https://www.suredividend.com/sure-analysis-DX/","Dynex Capital, Inc.")</f>
        <v>Dynex Capital, Inc.</v>
      </c>
      <c r="C11" t="s">
        <v>83</v>
      </c>
      <c r="D11">
        <v>13.08</v>
      </c>
      <c r="E11">
        <v>0.11926605504587159</v>
      </c>
      <c r="F11">
        <v>0</v>
      </c>
      <c r="G11">
        <v>0</v>
      </c>
      <c r="H11">
        <v>0</v>
      </c>
      <c r="I11">
        <v>1.482078142901277</v>
      </c>
      <c r="J11">
        <v>704.17970700000001</v>
      </c>
      <c r="K11">
        <v>5.1981641766629512</v>
      </c>
      <c r="L11">
        <v>0.46753253719283189</v>
      </c>
      <c r="N11">
        <v>15.96</v>
      </c>
      <c r="O11">
        <v>10.199999999999999</v>
      </c>
    </row>
    <row r="12" spans="1:15">
      <c r="A12" s="1" t="s">
        <v>57</v>
      </c>
      <c r="B12" t="str">
        <f>HYPERLINK("https://www.suredividend.com/sure-analysis-OXSQ/","Oxford Square Capital Corp")</f>
        <v>Oxford Square Capital Corp</v>
      </c>
      <c r="C12" t="s">
        <v>84</v>
      </c>
      <c r="D12">
        <v>3.59</v>
      </c>
      <c r="E12">
        <v>0.11699164345403899</v>
      </c>
      <c r="F12">
        <v>0</v>
      </c>
      <c r="G12">
        <v>0</v>
      </c>
      <c r="H12">
        <v>0</v>
      </c>
      <c r="I12">
        <v>0.39746068970149101</v>
      </c>
      <c r="J12">
        <v>178.83899099999999</v>
      </c>
      <c r="K12" t="s">
        <v>85</v>
      </c>
      <c r="L12" t="s">
        <v>85</v>
      </c>
      <c r="N12">
        <v>3.92</v>
      </c>
      <c r="O12">
        <v>2.67</v>
      </c>
    </row>
    <row r="13" spans="1:15">
      <c r="A13" s="1" t="s">
        <v>46</v>
      </c>
      <c r="B13" t="str">
        <f>HYPERLINK("https://www.suredividend.com/sure-analysis-HRZN/","Horizon Technology Finance Corp")</f>
        <v>Horizon Technology Finance Corp</v>
      </c>
      <c r="C13" t="s">
        <v>84</v>
      </c>
      <c r="D13">
        <v>11.47</v>
      </c>
      <c r="E13">
        <v>0.1150828247602441</v>
      </c>
      <c r="F13">
        <v>1</v>
      </c>
      <c r="G13">
        <v>9.9999999999999867E-2</v>
      </c>
      <c r="H13">
        <v>1.9244876491456561E-2</v>
      </c>
      <c r="I13">
        <v>1.1786928835305259</v>
      </c>
      <c r="J13">
        <v>324.83497699999998</v>
      </c>
      <c r="K13">
        <v>0</v>
      </c>
      <c r="L13" t="s">
        <v>85</v>
      </c>
      <c r="N13">
        <v>13.88</v>
      </c>
      <c r="O13">
        <v>9.3000000000000007</v>
      </c>
    </row>
    <row r="14" spans="1:15">
      <c r="A14" s="1" t="s">
        <v>69</v>
      </c>
      <c r="B14" t="str">
        <f>HYPERLINK("https://www.suredividend.com/sure-analysis-SBR/","Sabine Royalty Trust")</f>
        <v>Sabine Royalty Trust</v>
      </c>
      <c r="C14" t="s">
        <v>86</v>
      </c>
      <c r="D14">
        <v>75.3</v>
      </c>
      <c r="E14">
        <v>0.10982735723771581</v>
      </c>
      <c r="F14">
        <v>2</v>
      </c>
      <c r="G14">
        <v>-0.37315576189164729</v>
      </c>
      <c r="H14">
        <v>0.18027103458955421</v>
      </c>
      <c r="I14">
        <v>8.2665876652814188</v>
      </c>
      <c r="J14">
        <v>1097.8246790000001</v>
      </c>
      <c r="K14">
        <v>0</v>
      </c>
      <c r="L14" t="s">
        <v>85</v>
      </c>
      <c r="N14">
        <v>90.41</v>
      </c>
      <c r="O14">
        <v>45.1</v>
      </c>
    </row>
    <row r="15" spans="1:15">
      <c r="A15" s="1" t="s">
        <v>60</v>
      </c>
      <c r="B15" t="str">
        <f>HYPERLINK("https://www.suredividend.com/sure-analysis-PFLT/","PennantPark Floating Rate Capital Ltd")</f>
        <v>PennantPark Floating Rate Capital Ltd</v>
      </c>
      <c r="C15" t="s">
        <v>84</v>
      </c>
      <c r="D15">
        <v>11.01</v>
      </c>
      <c r="E15">
        <v>0.108991825613079</v>
      </c>
      <c r="F15">
        <v>1</v>
      </c>
      <c r="G15">
        <v>0</v>
      </c>
      <c r="H15">
        <v>0</v>
      </c>
      <c r="I15">
        <v>0.17380424251673501</v>
      </c>
      <c r="J15">
        <v>546.99678300000005</v>
      </c>
      <c r="K15">
        <v>0</v>
      </c>
      <c r="L15" t="s">
        <v>85</v>
      </c>
      <c r="N15">
        <v>13.24</v>
      </c>
      <c r="O15">
        <v>9.0399999999999991</v>
      </c>
    </row>
    <row r="16" spans="1:15">
      <c r="A16" s="1" t="s">
        <v>40</v>
      </c>
      <c r="B16" t="str">
        <f>HYPERLINK("https://www.suredividend.com/sure-analysis-GOOD/","Gladstone Commercial Corp")</f>
        <v>Gladstone Commercial Corp</v>
      </c>
      <c r="C16" t="s">
        <v>83</v>
      </c>
      <c r="D16">
        <v>13.77</v>
      </c>
      <c r="E16">
        <v>0.10893246187363841</v>
      </c>
      <c r="F16">
        <v>3</v>
      </c>
      <c r="G16">
        <v>-0.20255183413078151</v>
      </c>
      <c r="H16">
        <v>-4.3876859697488002E-2</v>
      </c>
      <c r="I16">
        <v>1.403644563131109</v>
      </c>
      <c r="J16">
        <v>550.62440500000002</v>
      </c>
      <c r="K16" t="s">
        <v>85</v>
      </c>
      <c r="L16" t="s">
        <v>85</v>
      </c>
      <c r="N16">
        <v>21.96</v>
      </c>
      <c r="O16">
        <v>12.87</v>
      </c>
    </row>
    <row r="17" spans="1:15">
      <c r="A17" s="1" t="s">
        <v>75</v>
      </c>
      <c r="B17" t="str">
        <f>HYPERLINK("https://www.suredividend.com/sure-analysis-SLRC/","SLR Investment Corp")</f>
        <v>SLR Investment Corp</v>
      </c>
      <c r="C17" t="s">
        <v>84</v>
      </c>
      <c r="D17">
        <v>15.62</v>
      </c>
      <c r="E17">
        <v>0.1049935979513444</v>
      </c>
      <c r="F17">
        <v>0</v>
      </c>
      <c r="G17">
        <v>0</v>
      </c>
      <c r="H17">
        <v>-0.19725804665890179</v>
      </c>
      <c r="I17">
        <v>1.806159042625384</v>
      </c>
      <c r="J17">
        <v>807.89660200000003</v>
      </c>
      <c r="K17">
        <v>0</v>
      </c>
      <c r="L17" t="s">
        <v>85</v>
      </c>
      <c r="M17">
        <v>0.6069418886384671</v>
      </c>
      <c r="N17">
        <v>16.61</v>
      </c>
      <c r="O17">
        <v>11.52</v>
      </c>
    </row>
    <row r="18" spans="1:15">
      <c r="A18" s="1" t="s">
        <v>24</v>
      </c>
      <c r="B18" t="str">
        <f>HYPERLINK("https://www.suredividend.com/sure-analysis-CRT/","Cross Timbers Royalty Trust")</f>
        <v>Cross Timbers Royalty Trust</v>
      </c>
      <c r="C18" t="s">
        <v>86</v>
      </c>
      <c r="D18">
        <v>18.87</v>
      </c>
      <c r="E18">
        <v>0.104398516163222</v>
      </c>
      <c r="F18">
        <v>2</v>
      </c>
      <c r="G18">
        <v>-0.231580500036876</v>
      </c>
      <c r="H18">
        <v>-1.5297073257859671E-2</v>
      </c>
      <c r="I18">
        <v>2.068324380886287</v>
      </c>
      <c r="J18">
        <v>113.22</v>
      </c>
      <c r="K18">
        <v>0</v>
      </c>
      <c r="L18" t="s">
        <v>85</v>
      </c>
      <c r="N18">
        <v>30.23</v>
      </c>
      <c r="O18">
        <v>11.1</v>
      </c>
    </row>
    <row r="19" spans="1:15">
      <c r="A19" s="1" t="s">
        <v>66</v>
      </c>
      <c r="B19" t="str">
        <f>HYPERLINK("https://www.suredividend.com/sure-analysis-PSEC/","Prospect Capital Corp")</f>
        <v>Prospect Capital Corp</v>
      </c>
      <c r="C19" t="s">
        <v>84</v>
      </c>
      <c r="D19">
        <v>7.4</v>
      </c>
      <c r="E19">
        <v>9.7297297297297289E-2</v>
      </c>
      <c r="F19">
        <v>0</v>
      </c>
      <c r="G19">
        <v>0</v>
      </c>
      <c r="H19">
        <v>0</v>
      </c>
      <c r="I19">
        <v>0.69228572793851806</v>
      </c>
      <c r="J19">
        <v>2955.8180229999998</v>
      </c>
      <c r="K19">
        <v>0</v>
      </c>
      <c r="L19" t="s">
        <v>85</v>
      </c>
      <c r="N19">
        <v>7.96</v>
      </c>
      <c r="O19">
        <v>5.89</v>
      </c>
    </row>
    <row r="20" spans="1:15">
      <c r="A20" s="1" t="s">
        <v>74</v>
      </c>
      <c r="B20" t="str">
        <f>HYPERLINK("https://www.suredividend.com/sure-analysis-SLG/","SL Green Realty Corp.")</f>
        <v>SL Green Realty Corp.</v>
      </c>
      <c r="C20" t="s">
        <v>83</v>
      </c>
      <c r="D20">
        <v>34.270000000000003</v>
      </c>
      <c r="E20">
        <v>9.483513276918587E-2</v>
      </c>
      <c r="F20">
        <v>0</v>
      </c>
      <c r="G20">
        <v>-0.12870012870012859</v>
      </c>
      <c r="H20">
        <v>-2.241337754961736E-2</v>
      </c>
      <c r="I20">
        <v>3.464464677516788</v>
      </c>
      <c r="J20">
        <v>2205.8059929999999</v>
      </c>
      <c r="K20" t="s">
        <v>85</v>
      </c>
      <c r="L20" t="s">
        <v>85</v>
      </c>
      <c r="N20">
        <v>77.73</v>
      </c>
      <c r="O20">
        <v>31.43</v>
      </c>
    </row>
    <row r="21" spans="1:15">
      <c r="A21" s="1" t="s">
        <v>52</v>
      </c>
      <c r="B21" t="str">
        <f>HYPERLINK("https://www.suredividend.com/sure-analysis-MDV/","Modiv Inc")</f>
        <v>Modiv Inc</v>
      </c>
      <c r="C21" t="s">
        <v>85</v>
      </c>
      <c r="D21">
        <v>12.17</v>
      </c>
      <c r="E21">
        <v>9.4494658997534911E-2</v>
      </c>
      <c r="F21">
        <v>0</v>
      </c>
      <c r="G21" t="s">
        <v>85</v>
      </c>
      <c r="H21" t="s">
        <v>85</v>
      </c>
      <c r="I21">
        <v>1.1053625595464689</v>
      </c>
      <c r="J21">
        <v>90.749621000000005</v>
      </c>
      <c r="K21">
        <v>0</v>
      </c>
      <c r="L21" t="s">
        <v>85</v>
      </c>
      <c r="N21">
        <v>22.16</v>
      </c>
      <c r="O21">
        <v>9.25</v>
      </c>
    </row>
    <row r="22" spans="1:15">
      <c r="A22" s="1" t="s">
        <v>39</v>
      </c>
      <c r="B22" t="str">
        <f>HYPERLINK("https://www.suredividend.com/sure-analysis-GLAD/","Gladstone Capital Corp.")</f>
        <v>Gladstone Capital Corp.</v>
      </c>
      <c r="C22" t="s">
        <v>84</v>
      </c>
      <c r="D22">
        <v>10.11</v>
      </c>
      <c r="E22">
        <v>8.9020771513353122E-2</v>
      </c>
      <c r="F22">
        <v>1</v>
      </c>
      <c r="G22">
        <v>7.1428571428571397E-2</v>
      </c>
      <c r="H22">
        <v>2.9033661071187881E-2</v>
      </c>
      <c r="I22">
        <v>0.80092603772274806</v>
      </c>
      <c r="J22">
        <v>369.158795</v>
      </c>
      <c r="K22">
        <v>0</v>
      </c>
      <c r="L22" t="s">
        <v>85</v>
      </c>
      <c r="N22">
        <v>11.98</v>
      </c>
      <c r="O22">
        <v>7.92</v>
      </c>
    </row>
    <row r="23" spans="1:15">
      <c r="A23" s="1" t="s">
        <v>38</v>
      </c>
      <c r="B23" t="str">
        <f>HYPERLINK("https://www.suredividend.com/sure-analysis-GIPR/","Generation Income Properties Inc")</f>
        <v>Generation Income Properties Inc</v>
      </c>
      <c r="C23" t="s">
        <v>83</v>
      </c>
      <c r="D23">
        <v>5.58</v>
      </c>
      <c r="E23">
        <v>8.4229390681003574E-2</v>
      </c>
      <c r="F23">
        <v>1</v>
      </c>
      <c r="G23">
        <v>0</v>
      </c>
      <c r="H23">
        <v>-0.35523817998009372</v>
      </c>
      <c r="I23">
        <v>0.54752077182729808</v>
      </c>
      <c r="J23">
        <v>13.930414000000001</v>
      </c>
      <c r="K23">
        <v>0</v>
      </c>
      <c r="L23" t="s">
        <v>85</v>
      </c>
      <c r="N23">
        <v>7.2</v>
      </c>
      <c r="O23">
        <v>4.55</v>
      </c>
    </row>
    <row r="24" spans="1:15">
      <c r="A24" s="1" t="s">
        <v>33</v>
      </c>
      <c r="B24" t="str">
        <f>HYPERLINK("https://www.suredividend.com/sure-analysis-EPR/","EPR Properties")</f>
        <v>EPR Properties</v>
      </c>
      <c r="C24" t="s">
        <v>83</v>
      </c>
      <c r="D24">
        <v>41.28</v>
      </c>
      <c r="E24">
        <v>7.9941860465116268E-2</v>
      </c>
      <c r="F24">
        <v>1</v>
      </c>
      <c r="G24">
        <v>0</v>
      </c>
      <c r="H24">
        <v>1.9244876491456561E-2</v>
      </c>
      <c r="I24">
        <v>3.2000631657566139</v>
      </c>
      <c r="J24">
        <v>3081.5307590000002</v>
      </c>
      <c r="K24">
        <v>20.261498337212661</v>
      </c>
      <c r="L24">
        <v>1.5763857959392189</v>
      </c>
      <c r="M24">
        <v>0.88958862845183706</v>
      </c>
      <c r="N24">
        <v>53.64</v>
      </c>
      <c r="O24">
        <v>33.630000000000003</v>
      </c>
    </row>
    <row r="25" spans="1:15">
      <c r="A25" s="1" t="s">
        <v>81</v>
      </c>
      <c r="B25" t="str">
        <f>HYPERLINK("https://www.suredividend.com/sure-analysis-TRSWF/","TransAlta Renewables Inc")</f>
        <v>TransAlta Renewables Inc</v>
      </c>
      <c r="C25" t="s">
        <v>88</v>
      </c>
      <c r="D25">
        <v>8.65</v>
      </c>
      <c r="E25">
        <v>7.9768786127167618E-2</v>
      </c>
      <c r="F25">
        <v>1</v>
      </c>
      <c r="G25">
        <v>0</v>
      </c>
      <c r="H25">
        <v>0</v>
      </c>
      <c r="I25">
        <v>0</v>
      </c>
      <c r="J25">
        <v>2201.6258630000002</v>
      </c>
      <c r="K25">
        <v>0</v>
      </c>
      <c r="L25" t="s">
        <v>85</v>
      </c>
      <c r="N25">
        <v>15.38</v>
      </c>
      <c r="O25">
        <v>7.78</v>
      </c>
    </row>
    <row r="26" spans="1:15">
      <c r="A26" s="1" t="s">
        <v>36</v>
      </c>
      <c r="B26" t="str">
        <f>HYPERLINK("https://www.suredividend.com/sure-analysis-FTCO/","Fortitude Gold Corp")</f>
        <v>Fortitude Gold Corp</v>
      </c>
      <c r="C26" t="s">
        <v>85</v>
      </c>
      <c r="D26">
        <v>6.17</v>
      </c>
      <c r="E26">
        <v>7.7795786061588323E-2</v>
      </c>
      <c r="F26">
        <v>1</v>
      </c>
      <c r="G26">
        <v>0</v>
      </c>
      <c r="H26">
        <v>2.7066087089351761E-2</v>
      </c>
      <c r="I26">
        <v>0.47999998927116411</v>
      </c>
      <c r="J26">
        <v>148.601618</v>
      </c>
      <c r="K26">
        <v>0</v>
      </c>
      <c r="L26" t="s">
        <v>85</v>
      </c>
      <c r="N26">
        <v>7.77</v>
      </c>
      <c r="O26">
        <v>5.25</v>
      </c>
    </row>
    <row r="27" spans="1:15">
      <c r="A27" s="1" t="s">
        <v>70</v>
      </c>
      <c r="B27" t="str">
        <f>HYPERLINK("https://www.suredividend.com/sure-analysis-SCM/","Stellus Capital Investment Corp")</f>
        <v>Stellus Capital Investment Corp</v>
      </c>
      <c r="C27" t="s">
        <v>84</v>
      </c>
      <c r="D27">
        <v>15.18</v>
      </c>
      <c r="E27">
        <v>7.3781291172595534E-2</v>
      </c>
      <c r="F27">
        <v>1</v>
      </c>
      <c r="G27">
        <v>0.4287245444801715</v>
      </c>
      <c r="H27">
        <v>7.3963944040533081E-2</v>
      </c>
      <c r="I27">
        <v>1.3631940427213689</v>
      </c>
      <c r="J27">
        <v>296.70729299999999</v>
      </c>
      <c r="K27">
        <v>0</v>
      </c>
      <c r="L27" t="s">
        <v>85</v>
      </c>
      <c r="N27">
        <v>16.03</v>
      </c>
      <c r="O27">
        <v>10.53</v>
      </c>
    </row>
    <row r="28" spans="1:15">
      <c r="A28" s="1" t="s">
        <v>37</v>
      </c>
      <c r="B28" t="str">
        <f>HYPERLINK("https://www.suredividend.com/sure-analysis-GAIN/","Gladstone Investment Corporation")</f>
        <v>Gladstone Investment Corporation</v>
      </c>
      <c r="C28" t="s">
        <v>84</v>
      </c>
      <c r="D28">
        <v>13.71</v>
      </c>
      <c r="E28">
        <v>7.0021881838074396E-2</v>
      </c>
      <c r="F28">
        <v>2</v>
      </c>
      <c r="G28">
        <v>1</v>
      </c>
      <c r="H28">
        <v>0.2167286837864115</v>
      </c>
      <c r="I28">
        <v>0.87556412850398901</v>
      </c>
      <c r="J28">
        <v>458.67469899999998</v>
      </c>
      <c r="K28">
        <v>0</v>
      </c>
      <c r="L28" t="s">
        <v>85</v>
      </c>
      <c r="N28">
        <v>15.43</v>
      </c>
      <c r="O28">
        <v>10.78</v>
      </c>
    </row>
    <row r="29" spans="1:15">
      <c r="A29" s="1" t="s">
        <v>50</v>
      </c>
      <c r="B29" t="str">
        <f>HYPERLINK("https://www.suredividend.com/sure-analysis-LTC/","LTC Properties, Inc.")</f>
        <v>LTC Properties, Inc.</v>
      </c>
      <c r="C29" t="s">
        <v>83</v>
      </c>
      <c r="D29">
        <v>35.4</v>
      </c>
      <c r="E29">
        <v>6.4406779661016947E-2</v>
      </c>
      <c r="F29">
        <v>0</v>
      </c>
      <c r="G29">
        <v>0</v>
      </c>
      <c r="H29">
        <v>0</v>
      </c>
      <c r="I29">
        <v>2.2219320556324011</v>
      </c>
      <c r="J29">
        <v>1464.589651</v>
      </c>
      <c r="K29">
        <v>14.727782979365269</v>
      </c>
      <c r="L29">
        <v>0.89594034501306496</v>
      </c>
      <c r="N29">
        <v>44.15</v>
      </c>
      <c r="O29">
        <v>30.84</v>
      </c>
    </row>
    <row r="30" spans="1:15">
      <c r="A30" s="1" t="s">
        <v>78</v>
      </c>
      <c r="B30" t="str">
        <f>HYPERLINK("https://www.suredividend.com/sure-analysis-SUUIF/","Superior Plus Corp")</f>
        <v>Superior Plus Corp</v>
      </c>
      <c r="C30" t="s">
        <v>88</v>
      </c>
      <c r="D30">
        <v>8.4499999999999993</v>
      </c>
      <c r="E30">
        <v>6.3905325443786992E-2</v>
      </c>
      <c r="F30">
        <v>0</v>
      </c>
      <c r="G30">
        <v>0</v>
      </c>
      <c r="H30">
        <v>0</v>
      </c>
      <c r="I30">
        <v>0.71999998390674502</v>
      </c>
      <c r="J30">
        <v>1696.06241</v>
      </c>
      <c r="K30">
        <v>0</v>
      </c>
      <c r="L30" t="s">
        <v>85</v>
      </c>
      <c r="N30">
        <v>9.9600000000000009</v>
      </c>
      <c r="O30">
        <v>6.86</v>
      </c>
    </row>
    <row r="31" spans="1:15">
      <c r="A31" s="1" t="s">
        <v>51</v>
      </c>
      <c r="B31" t="str">
        <f>HYPERLINK("https://www.suredividend.com/sure-analysis-MAIN/","Main Street Capital Corporation")</f>
        <v>Main Street Capital Corporation</v>
      </c>
      <c r="C31" t="s">
        <v>84</v>
      </c>
      <c r="D31">
        <v>42.27</v>
      </c>
      <c r="E31">
        <v>6.3875088715400999E-2</v>
      </c>
      <c r="F31">
        <v>7</v>
      </c>
      <c r="G31">
        <v>2.2727272727272711E-2</v>
      </c>
      <c r="H31">
        <v>1.3894214014664509E-2</v>
      </c>
      <c r="I31">
        <v>2.592200697454432</v>
      </c>
      <c r="J31">
        <v>3362.573766</v>
      </c>
      <c r="K31">
        <v>13.917592136619129</v>
      </c>
      <c r="L31">
        <v>0.80006194365877525</v>
      </c>
      <c r="N31">
        <v>43.88</v>
      </c>
      <c r="O31">
        <v>30.85</v>
      </c>
    </row>
    <row r="32" spans="1:15">
      <c r="A32" s="1" t="s">
        <v>27</v>
      </c>
      <c r="B32" t="str">
        <f>HYPERLINK("https://www.suredividend.com/sure-analysis-DRETF/","Dream Office Real Estate Investment Trust")</f>
        <v>Dream Office Real Estate Investment Trust</v>
      </c>
      <c r="C32" t="s">
        <v>84</v>
      </c>
      <c r="D32">
        <v>11.77</v>
      </c>
      <c r="E32">
        <v>6.2871707731520815E-2</v>
      </c>
      <c r="F32">
        <v>0</v>
      </c>
      <c r="G32">
        <v>0</v>
      </c>
      <c r="H32">
        <v>0</v>
      </c>
      <c r="I32">
        <v>0.9999599754810331</v>
      </c>
      <c r="J32">
        <v>541.41519800000003</v>
      </c>
      <c r="K32">
        <v>0</v>
      </c>
      <c r="L32" t="s">
        <v>85</v>
      </c>
      <c r="N32">
        <v>23.72</v>
      </c>
      <c r="O32">
        <v>10</v>
      </c>
    </row>
    <row r="33" spans="1:15">
      <c r="A33" s="1" t="s">
        <v>17</v>
      </c>
      <c r="B33" t="str">
        <f>HYPERLINK("https://www.suredividend.com/sure-analysis-APLE/","Apple Hospitality REIT Inc")</f>
        <v>Apple Hospitality REIT Inc</v>
      </c>
      <c r="C33" t="s">
        <v>83</v>
      </c>
      <c r="D33">
        <v>16.899999999999999</v>
      </c>
      <c r="E33">
        <v>5.6804733727810662E-2</v>
      </c>
      <c r="F33">
        <v>2</v>
      </c>
      <c r="G33">
        <v>0</v>
      </c>
      <c r="H33">
        <v>-4.3647500209962997E-2</v>
      </c>
      <c r="I33">
        <v>0.77286599703640502</v>
      </c>
      <c r="J33">
        <v>3864.4142320000001</v>
      </c>
      <c r="K33">
        <v>26.687022075204581</v>
      </c>
      <c r="L33">
        <v>1.2219225249587431</v>
      </c>
      <c r="N33">
        <v>18.13</v>
      </c>
      <c r="O33">
        <v>13.4</v>
      </c>
    </row>
    <row r="34" spans="1:15">
      <c r="A34" s="1" t="s">
        <v>63</v>
      </c>
      <c r="B34" t="str">
        <f>HYPERLINK("https://www.suredividend.com/sure-analysis-PPRQF/","Choice Properties Real Estate Investment Trust")</f>
        <v>Choice Properties Real Estate Investment Trust</v>
      </c>
      <c r="C34" t="s">
        <v>84</v>
      </c>
      <c r="D34">
        <v>10.875</v>
      </c>
      <c r="E34">
        <v>5.1494252873563233E-2</v>
      </c>
      <c r="F34">
        <v>2</v>
      </c>
      <c r="G34">
        <v>0</v>
      </c>
      <c r="H34">
        <v>0</v>
      </c>
      <c r="I34">
        <v>0.74000398814678103</v>
      </c>
      <c r="J34">
        <v>3565.4771959999998</v>
      </c>
      <c r="K34">
        <v>0</v>
      </c>
      <c r="L34" t="s">
        <v>85</v>
      </c>
      <c r="N34">
        <v>12.63</v>
      </c>
      <c r="O34">
        <v>8.75</v>
      </c>
    </row>
    <row r="35" spans="1:15">
      <c r="A35" s="1" t="s">
        <v>82</v>
      </c>
      <c r="B35" t="str">
        <f>HYPERLINK("https://www.suredividend.com/sure-analysis-WSR/","Whitestone REIT")</f>
        <v>Whitestone REIT</v>
      </c>
      <c r="C35" t="s">
        <v>83</v>
      </c>
      <c r="D35">
        <v>9.5399999999999991</v>
      </c>
      <c r="E35">
        <v>5.0314465408805027E-2</v>
      </c>
      <c r="F35">
        <v>1</v>
      </c>
      <c r="G35">
        <v>0</v>
      </c>
      <c r="H35">
        <v>2.2245869355768111E-2</v>
      </c>
      <c r="I35">
        <v>0.58890518752564203</v>
      </c>
      <c r="J35">
        <v>471.14307000000002</v>
      </c>
      <c r="K35">
        <v>0</v>
      </c>
      <c r="L35" t="s">
        <v>85</v>
      </c>
      <c r="N35">
        <v>13.08</v>
      </c>
      <c r="O35">
        <v>7.98</v>
      </c>
    </row>
    <row r="36" spans="1:15">
      <c r="A36" s="1" t="s">
        <v>42</v>
      </c>
      <c r="B36" t="str">
        <f>HYPERLINK("https://www.suredividend.com/sure-analysis-research-database/","Granite Real Estate Investment Trust")</f>
        <v>Granite Real Estate Investment Trust</v>
      </c>
      <c r="C36" t="s">
        <v>85</v>
      </c>
      <c r="D36">
        <v>60.72</v>
      </c>
      <c r="E36">
        <v>4.9589337069526007E-2</v>
      </c>
      <c r="G36">
        <v>-1.5959773489436779E-3</v>
      </c>
      <c r="H36">
        <v>1.319204019092091E-2</v>
      </c>
      <c r="I36">
        <v>3.0110645468616482</v>
      </c>
      <c r="J36">
        <v>3868.343809</v>
      </c>
      <c r="K36">
        <v>0</v>
      </c>
      <c r="L36" t="s">
        <v>85</v>
      </c>
      <c r="N36">
        <v>77.849999999999994</v>
      </c>
      <c r="O36">
        <v>45.04</v>
      </c>
    </row>
    <row r="37" spans="1:15">
      <c r="A37" s="1" t="s">
        <v>32</v>
      </c>
      <c r="B37" t="str">
        <f>HYPERLINK("https://www.suredividend.com/sure-analysis-EIFZF/","Exchange Income Corp")</f>
        <v>Exchange Income Corp</v>
      </c>
      <c r="C37" t="s">
        <v>87</v>
      </c>
      <c r="D37">
        <v>37.426400000000001</v>
      </c>
      <c r="E37">
        <v>4.9430348630912939E-2</v>
      </c>
      <c r="F37">
        <v>2</v>
      </c>
      <c r="G37">
        <v>0</v>
      </c>
      <c r="H37">
        <v>2.0218369075211351E-2</v>
      </c>
      <c r="I37">
        <v>2.4499999582767482</v>
      </c>
      <c r="J37">
        <v>1591.0092509999999</v>
      </c>
      <c r="K37">
        <v>0</v>
      </c>
      <c r="L37" t="s">
        <v>85</v>
      </c>
      <c r="N37">
        <v>41.74</v>
      </c>
      <c r="O37">
        <v>29.43</v>
      </c>
    </row>
    <row r="38" spans="1:15">
      <c r="A38" s="1" t="s">
        <v>28</v>
      </c>
      <c r="B38" t="str">
        <f>HYPERLINK("https://www.suredividend.com/sure-analysis-DREUF/","Dream Industrial Real Estate Investment Trust")</f>
        <v>Dream Industrial Real Estate Investment Trust</v>
      </c>
      <c r="C38" t="s">
        <v>84</v>
      </c>
      <c r="D38">
        <v>10.82</v>
      </c>
      <c r="E38">
        <v>4.8059149722735672E-2</v>
      </c>
      <c r="F38">
        <v>0</v>
      </c>
      <c r="G38">
        <v>0</v>
      </c>
      <c r="H38">
        <v>0</v>
      </c>
      <c r="I38">
        <v>0.69995999336242609</v>
      </c>
      <c r="J38">
        <v>2779.5607169999998</v>
      </c>
      <c r="K38">
        <v>0</v>
      </c>
      <c r="L38" t="s">
        <v>85</v>
      </c>
      <c r="N38">
        <v>13.26</v>
      </c>
      <c r="O38">
        <v>7.5</v>
      </c>
    </row>
    <row r="39" spans="1:15">
      <c r="A39" s="1" t="s">
        <v>58</v>
      </c>
      <c r="B39" t="str">
        <f>HYPERLINK("https://www.suredividend.com/sure-analysis-PBT/","Permian Basin Royalty Trust")</f>
        <v>Permian Basin Royalty Trust</v>
      </c>
      <c r="C39" t="s">
        <v>86</v>
      </c>
      <c r="D39">
        <v>25.23</v>
      </c>
      <c r="E39">
        <v>4.7958779231074118E-2</v>
      </c>
      <c r="F39">
        <v>1</v>
      </c>
      <c r="G39">
        <v>-0.8017326103736091</v>
      </c>
      <c r="H39">
        <v>0.14132095253014351</v>
      </c>
      <c r="I39">
        <v>1.1365382174787939</v>
      </c>
      <c r="J39">
        <v>1175.9399229999999</v>
      </c>
      <c r="K39">
        <v>0</v>
      </c>
      <c r="L39" t="s">
        <v>85</v>
      </c>
      <c r="N39">
        <v>25.91</v>
      </c>
      <c r="O39">
        <v>10.54</v>
      </c>
    </row>
    <row r="40" spans="1:15">
      <c r="A40" s="1" t="s">
        <v>55</v>
      </c>
      <c r="B40" t="str">
        <f>HYPERLINK("https://www.suredividend.com/sure-analysis-O/","Realty Income Corp.")</f>
        <v>Realty Income Corp.</v>
      </c>
      <c r="C40" t="s">
        <v>83</v>
      </c>
      <c r="D40">
        <v>64.489999999999995</v>
      </c>
      <c r="E40">
        <v>4.7294154132423633E-2</v>
      </c>
      <c r="F40">
        <v>26</v>
      </c>
      <c r="G40">
        <v>2.620967741935476E-2</v>
      </c>
      <c r="H40">
        <v>1.56390136608302E-2</v>
      </c>
      <c r="I40">
        <v>2.9189254878528388</v>
      </c>
      <c r="J40">
        <v>42596.993227999999</v>
      </c>
      <c r="K40">
        <v>48.995400580555959</v>
      </c>
      <c r="L40">
        <v>2.055581329473831</v>
      </c>
      <c r="N40">
        <v>73.08</v>
      </c>
      <c r="O40">
        <v>54.43</v>
      </c>
    </row>
    <row r="41" spans="1:15">
      <c r="A41" s="1" t="s">
        <v>77</v>
      </c>
      <c r="B41" t="str">
        <f>HYPERLINK("https://www.suredividend.com/sure-analysis-STAG/","STAG Industrial Inc")</f>
        <v>STAG Industrial Inc</v>
      </c>
      <c r="C41" t="s">
        <v>83</v>
      </c>
      <c r="D41">
        <v>34.21</v>
      </c>
      <c r="E41">
        <v>4.2969891844489912E-2</v>
      </c>
      <c r="F41">
        <v>12</v>
      </c>
      <c r="G41">
        <v>6.8465565847766197E-3</v>
      </c>
      <c r="H41">
        <v>2.7440787070422972E-3</v>
      </c>
      <c r="I41">
        <v>1.431856553481617</v>
      </c>
      <c r="J41">
        <v>6134.846356</v>
      </c>
      <c r="K41">
        <v>34.448204862568723</v>
      </c>
      <c r="L41">
        <v>1.438762614028956</v>
      </c>
      <c r="N41">
        <v>40.78</v>
      </c>
      <c r="O41">
        <v>26.07</v>
      </c>
    </row>
    <row r="42" spans="1:15">
      <c r="A42" s="1" t="s">
        <v>15</v>
      </c>
      <c r="B42" t="str">
        <f>HYPERLINK("https://www.suredividend.com/sure-analysis-ADC/","Agree Realty Corp.")</f>
        <v>Agree Realty Corp.</v>
      </c>
      <c r="C42" t="s">
        <v>83</v>
      </c>
      <c r="D42">
        <v>70.62</v>
      </c>
      <c r="E42">
        <v>3.9790427640894931E-2</v>
      </c>
      <c r="F42">
        <v>11</v>
      </c>
      <c r="G42">
        <v>0</v>
      </c>
      <c r="H42">
        <v>2.035266134905989E-2</v>
      </c>
      <c r="I42">
        <v>2.7801217013451578</v>
      </c>
      <c r="J42">
        <v>6368.0472030000001</v>
      </c>
      <c r="K42">
        <v>44.031745788250923</v>
      </c>
      <c r="L42">
        <v>1.5191921865274089</v>
      </c>
      <c r="N42">
        <v>78.569999999999993</v>
      </c>
      <c r="O42">
        <v>60.18</v>
      </c>
    </row>
    <row r="43" spans="1:15">
      <c r="A43" s="1" t="s">
        <v>47</v>
      </c>
      <c r="B43" t="str">
        <f>HYPERLINK("https://www.suredividend.com/sure-analysis-ITUB/","Itau Unibanco Holding S.A.")</f>
        <v>Itau Unibanco Holding S.A.</v>
      </c>
      <c r="C43" t="s">
        <v>84</v>
      </c>
      <c r="D43">
        <v>4.5999999999999996</v>
      </c>
      <c r="E43">
        <v>3.9130434782608699E-2</v>
      </c>
      <c r="F43">
        <v>0</v>
      </c>
      <c r="G43">
        <v>3.7591687041564903E-2</v>
      </c>
      <c r="H43">
        <v>-0.42132099104700638</v>
      </c>
      <c r="I43">
        <v>9.9121656656039003E-2</v>
      </c>
      <c r="J43">
        <v>22290.886949</v>
      </c>
      <c r="K43">
        <v>3.5417108694201889</v>
      </c>
      <c r="L43">
        <v>0.13050909368800401</v>
      </c>
      <c r="N43">
        <v>5.93</v>
      </c>
      <c r="O43">
        <v>3.76</v>
      </c>
    </row>
    <row r="44" spans="1:15">
      <c r="A44" s="1" t="s">
        <v>41</v>
      </c>
      <c r="B44" t="str">
        <f>HYPERLINK("https://www.suredividend.com/sure-analysis-GROW/","U.S. Global Investors, Inc.")</f>
        <v>U.S. Global Investors, Inc.</v>
      </c>
      <c r="C44" t="s">
        <v>84</v>
      </c>
      <c r="D44">
        <v>2.71</v>
      </c>
      <c r="E44">
        <v>3.3210332103321027E-2</v>
      </c>
      <c r="F44">
        <v>0</v>
      </c>
      <c r="G44">
        <v>0</v>
      </c>
      <c r="H44">
        <v>8.4471771197698553E-2</v>
      </c>
      <c r="I44">
        <v>8.8574280750503012E-2</v>
      </c>
      <c r="J44">
        <v>37.579566999999997</v>
      </c>
      <c r="K44">
        <v>11.64535707778122</v>
      </c>
      <c r="L44">
        <v>0.41139935323039017</v>
      </c>
      <c r="N44">
        <v>5.42</v>
      </c>
      <c r="O44">
        <v>2.52</v>
      </c>
    </row>
    <row r="45" spans="1:15">
      <c r="A45" s="1" t="s">
        <v>59</v>
      </c>
      <c r="B45" t="str">
        <f>HYPERLINK("https://www.suredividend.com/sure-analysis-PECO/","Phillips Edison &amp; Company Inc")</f>
        <v>Phillips Edison &amp; Company Inc</v>
      </c>
      <c r="C45" t="s">
        <v>85</v>
      </c>
      <c r="D45">
        <v>33.909999999999997</v>
      </c>
      <c r="E45">
        <v>3.3028605131229731E-2</v>
      </c>
      <c r="F45">
        <v>2</v>
      </c>
      <c r="G45" t="s">
        <v>85</v>
      </c>
      <c r="H45" t="s">
        <v>85</v>
      </c>
      <c r="I45">
        <v>1.0829937870059789</v>
      </c>
      <c r="J45">
        <v>3977.643</v>
      </c>
      <c r="K45">
        <v>0</v>
      </c>
      <c r="L45" t="s">
        <v>85</v>
      </c>
      <c r="N45">
        <v>35.299999999999997</v>
      </c>
      <c r="O45">
        <v>26.68</v>
      </c>
    </row>
    <row r="46" spans="1:15">
      <c r="A46" s="1" t="s">
        <v>72</v>
      </c>
      <c r="B46" t="str">
        <f>HYPERLINK("https://www.suredividend.com/sure-analysis-SJR/","Shaw Communications Inc.")</f>
        <v>Shaw Communications Inc.</v>
      </c>
      <c r="C46" t="s">
        <v>89</v>
      </c>
      <c r="D46">
        <v>28.91</v>
      </c>
      <c r="E46">
        <v>3.1822898650985823E-2</v>
      </c>
      <c r="F46">
        <v>0</v>
      </c>
      <c r="G46">
        <v>0</v>
      </c>
      <c r="H46">
        <v>0</v>
      </c>
      <c r="I46">
        <v>1.1673483020151569</v>
      </c>
      <c r="J46">
        <v>13809.273004999999</v>
      </c>
      <c r="K46">
        <v>0</v>
      </c>
      <c r="L46" t="s">
        <v>85</v>
      </c>
      <c r="N46">
        <v>30.65</v>
      </c>
      <c r="O46">
        <v>23.39</v>
      </c>
    </row>
    <row r="47" spans="1:15">
      <c r="A47" s="1" t="s">
        <v>49</v>
      </c>
      <c r="B47" t="str">
        <f>HYPERLINK("https://www.suredividend.com/sure-analysis-LAND/","Gladstone Land Corp")</f>
        <v>Gladstone Land Corp</v>
      </c>
      <c r="C47" t="s">
        <v>83</v>
      </c>
      <c r="D47">
        <v>18.059999999999999</v>
      </c>
      <c r="E47">
        <v>3.0454042081949059E-2</v>
      </c>
      <c r="F47">
        <v>9</v>
      </c>
      <c r="G47">
        <v>2.18340611353729E-3</v>
      </c>
      <c r="H47">
        <v>3.5227645125219809E-3</v>
      </c>
      <c r="I47">
        <v>0.5410917912549621</v>
      </c>
      <c r="J47">
        <v>644.99451499999998</v>
      </c>
      <c r="K47">
        <v>0</v>
      </c>
      <c r="L47" t="s">
        <v>85</v>
      </c>
      <c r="N47">
        <v>41.23</v>
      </c>
      <c r="O47">
        <v>17</v>
      </c>
    </row>
    <row r="48" spans="1:15">
      <c r="A48" s="1" t="s">
        <v>43</v>
      </c>
      <c r="B48" t="str">
        <f>HYPERLINK("https://www.suredividend.com/sure-analysis-GWRS/","Global Water Resources Inc")</f>
        <v>Global Water Resources Inc</v>
      </c>
      <c r="C48" t="s">
        <v>88</v>
      </c>
      <c r="D48">
        <v>12.6</v>
      </c>
      <c r="E48">
        <v>2.3809523809523812E-2</v>
      </c>
      <c r="F48">
        <v>7</v>
      </c>
      <c r="G48">
        <v>1.017087062652555E-2</v>
      </c>
      <c r="H48">
        <v>3.9942582635099644E-3</v>
      </c>
      <c r="I48">
        <v>0.29274863447890398</v>
      </c>
      <c r="J48">
        <v>300.71520400000003</v>
      </c>
      <c r="K48">
        <v>0</v>
      </c>
      <c r="L48" t="s">
        <v>85</v>
      </c>
      <c r="N48">
        <v>17.010000000000002</v>
      </c>
      <c r="O48">
        <v>10.51</v>
      </c>
    </row>
    <row r="49" spans="1:15">
      <c r="A49" s="1" t="s">
        <v>19</v>
      </c>
      <c r="B49" t="str">
        <f>HYPERLINK("https://www.suredividend.com/sure-analysis-BBD/","Banco Bradesco S.A.")</f>
        <v>Banco Bradesco S.A.</v>
      </c>
      <c r="C49" t="s">
        <v>84</v>
      </c>
      <c r="D49">
        <v>2.48</v>
      </c>
      <c r="E49">
        <v>1.6129032258064519E-2</v>
      </c>
      <c r="F49">
        <v>0</v>
      </c>
      <c r="G49">
        <v>2.7502750275032462E-4</v>
      </c>
      <c r="H49">
        <v>1.2735320523875601E-2</v>
      </c>
      <c r="I49">
        <v>0.190034667692072</v>
      </c>
      <c r="J49">
        <v>22983.084112</v>
      </c>
      <c r="K49">
        <v>0</v>
      </c>
      <c r="L49" t="s">
        <v>85</v>
      </c>
      <c r="N49">
        <v>4.1100000000000003</v>
      </c>
      <c r="O49">
        <v>2.39</v>
      </c>
    </row>
    <row r="50" spans="1:15">
      <c r="A50" s="1" t="s">
        <v>23</v>
      </c>
      <c r="B50" t="str">
        <f>HYPERLINK("https://www.suredividend.com/sure-analysis-research-database/","Chatham Lodging Trust")</f>
        <v>Chatham Lodging Trust</v>
      </c>
      <c r="C50" t="s">
        <v>83</v>
      </c>
      <c r="D50">
        <v>12.41</v>
      </c>
      <c r="E50">
        <v>5.6406124333620014E-3</v>
      </c>
      <c r="G50">
        <v>-0.36363636363636348</v>
      </c>
      <c r="H50">
        <v>-8.6431596006514066E-2</v>
      </c>
      <c r="I50">
        <v>7.0000000298023002E-2</v>
      </c>
      <c r="J50">
        <v>606.25601300000005</v>
      </c>
      <c r="K50">
        <v>331.28743878142069</v>
      </c>
      <c r="L50">
        <v>1.8766756112070511</v>
      </c>
      <c r="N50">
        <v>14.95</v>
      </c>
      <c r="O50">
        <v>9.5299999999999994</v>
      </c>
    </row>
    <row r="51" spans="1:15">
      <c r="A51" s="1" t="s">
        <v>20</v>
      </c>
      <c r="B51" t="str">
        <f>HYPERLINK("https://www.suredividend.com/sure-analysis-research-database/","Diversified Royalty Corp")</f>
        <v>Diversified Royalty Corp</v>
      </c>
      <c r="C51" t="s">
        <v>85</v>
      </c>
      <c r="D51">
        <v>2.4180000000000001</v>
      </c>
      <c r="E51">
        <v>0</v>
      </c>
      <c r="G51">
        <v>2.1450459652706751E-2</v>
      </c>
      <c r="H51">
        <v>2.7066087089351761E-2</v>
      </c>
      <c r="I51">
        <v>0</v>
      </c>
      <c r="J51">
        <v>342.23029300000002</v>
      </c>
      <c r="K51">
        <v>0</v>
      </c>
      <c r="L51" t="s">
        <v>85</v>
      </c>
      <c r="N51">
        <v>2.68</v>
      </c>
      <c r="O51">
        <v>1.95</v>
      </c>
    </row>
    <row r="52" spans="1:15">
      <c r="A52" s="1" t="s">
        <v>21</v>
      </c>
      <c r="B52" t="str">
        <f>HYPERLINK("https://www.suredividend.com/sure-analysis-research-database/","BSR Real Estate Investment Trust")</f>
        <v>BSR Real Estate Investment Trust</v>
      </c>
      <c r="C52" t="s">
        <v>83</v>
      </c>
      <c r="D52">
        <v>14.02</v>
      </c>
      <c r="E52">
        <v>0</v>
      </c>
      <c r="G52">
        <v>3.8369304556355122E-2</v>
      </c>
      <c r="H52">
        <v>7.5587252614774947E-3</v>
      </c>
      <c r="I52">
        <v>0</v>
      </c>
      <c r="J52">
        <v>509.69561399999998</v>
      </c>
      <c r="K52">
        <v>0</v>
      </c>
      <c r="L52" t="s">
        <v>85</v>
      </c>
      <c r="N52">
        <v>22.7</v>
      </c>
      <c r="O52">
        <v>12.08</v>
      </c>
    </row>
    <row r="53" spans="1:15">
      <c r="A53" s="1" t="s">
        <v>22</v>
      </c>
      <c r="B53" t="str">
        <f>HYPERLINK("https://www.suredividend.com/sure-analysis-research-database/","Canadian Apartment Properties Real Estate Investment Trust")</f>
        <v>Canadian Apartment Properties Real Estate Investment Trust</v>
      </c>
      <c r="C53" t="s">
        <v>83</v>
      </c>
      <c r="D53">
        <v>35.9</v>
      </c>
      <c r="E53">
        <v>0</v>
      </c>
      <c r="G53">
        <v>-8.2754054948619427E-5</v>
      </c>
      <c r="H53">
        <v>0</v>
      </c>
      <c r="I53">
        <v>1.5708299875259399</v>
      </c>
      <c r="J53">
        <v>6076.9083110000001</v>
      </c>
      <c r="K53">
        <v>0</v>
      </c>
      <c r="L53" t="s">
        <v>85</v>
      </c>
      <c r="N53">
        <v>44.31</v>
      </c>
      <c r="O53">
        <v>27.11</v>
      </c>
    </row>
    <row r="54" spans="1:15">
      <c r="A54" s="1" t="s">
        <v>25</v>
      </c>
      <c r="B54" t="str">
        <f>HYPERLINK("https://www.suredividend.com/sure-analysis-research-database/","CT Real Estate Investment Trust")</f>
        <v>CT Real Estate Investment Trust</v>
      </c>
      <c r="C54" t="s">
        <v>85</v>
      </c>
      <c r="D54">
        <v>12.3345</v>
      </c>
      <c r="E54">
        <v>0</v>
      </c>
      <c r="G54">
        <v>0</v>
      </c>
      <c r="H54">
        <v>6.7150423611945786E-3</v>
      </c>
      <c r="I54">
        <v>0.86069999635219507</v>
      </c>
      <c r="J54">
        <v>1327.152335</v>
      </c>
      <c r="K54">
        <v>0</v>
      </c>
      <c r="L54" t="s">
        <v>85</v>
      </c>
      <c r="N54">
        <v>14.52</v>
      </c>
      <c r="O54">
        <v>10.99</v>
      </c>
    </row>
    <row r="55" spans="1:15">
      <c r="A55" s="1" t="s">
        <v>26</v>
      </c>
      <c r="B55" t="str">
        <f>HYPERLINK("https://www.suredividend.com/sure-analysis-research-database/","SmartCentres Real Estate Investment Trust")</f>
        <v>SmartCentres Real Estate Investment Trust</v>
      </c>
      <c r="C55" t="s">
        <v>83</v>
      </c>
      <c r="D55">
        <v>20.390599999999999</v>
      </c>
      <c r="E55">
        <v>0</v>
      </c>
      <c r="G55">
        <v>0</v>
      </c>
      <c r="H55">
        <v>0</v>
      </c>
      <c r="I55">
        <v>1.850040078163147</v>
      </c>
      <c r="J55">
        <v>2948.9970910000002</v>
      </c>
      <c r="K55">
        <v>0</v>
      </c>
      <c r="L55" t="s">
        <v>85</v>
      </c>
      <c r="N55">
        <v>27.3</v>
      </c>
      <c r="O55">
        <v>18.16</v>
      </c>
    </row>
    <row r="56" spans="1:15">
      <c r="A56" s="1" t="s">
        <v>34</v>
      </c>
      <c r="B56" t="str">
        <f>HYPERLINK("https://www.suredividend.com/sure-analysis-research-database/","Flagship Communities Real Estate Investment Trust")</f>
        <v>Flagship Communities Real Estate Investment Trust</v>
      </c>
      <c r="C56" t="s">
        <v>85</v>
      </c>
      <c r="D56">
        <v>17.621500000000001</v>
      </c>
      <c r="E56">
        <v>0</v>
      </c>
      <c r="G56">
        <v>9.4932735426008961</v>
      </c>
      <c r="H56">
        <v>0.61573965735331848</v>
      </c>
      <c r="I56">
        <v>0</v>
      </c>
      <c r="J56">
        <v>249.47171499999999</v>
      </c>
      <c r="K56">
        <v>0</v>
      </c>
      <c r="L56" t="s">
        <v>85</v>
      </c>
      <c r="N56">
        <v>20.25</v>
      </c>
      <c r="O56">
        <v>12.85</v>
      </c>
    </row>
    <row r="57" spans="1:15">
      <c r="A57" s="1" t="s">
        <v>35</v>
      </c>
      <c r="B57" t="str">
        <f>HYPERLINK("https://www.suredividend.com/sure-analysis-research-database/","Firm Capital Property Trust")</f>
        <v>Firm Capital Property Trust</v>
      </c>
      <c r="C57" t="s">
        <v>83</v>
      </c>
      <c r="D57">
        <v>4.42</v>
      </c>
      <c r="E57">
        <v>0</v>
      </c>
      <c r="G57">
        <v>0</v>
      </c>
      <c r="H57">
        <v>3.8757232297570439E-3</v>
      </c>
      <c r="I57">
        <v>0</v>
      </c>
      <c r="J57">
        <v>163.85071300000001</v>
      </c>
      <c r="K57">
        <v>0</v>
      </c>
      <c r="L57" t="s">
        <v>85</v>
      </c>
      <c r="N57">
        <v>6.15</v>
      </c>
      <c r="O57">
        <v>3.99</v>
      </c>
    </row>
    <row r="58" spans="1:15">
      <c r="A58" s="1" t="s">
        <v>45</v>
      </c>
      <c r="B58" t="str">
        <f>HYPERLINK("https://www.suredividend.com/sure-analysis-research-database/","H&amp;R Real Estate Investment Trust")</f>
        <v>H&amp;R Real Estate Investment Trust</v>
      </c>
      <c r="C58" t="s">
        <v>83</v>
      </c>
      <c r="D58">
        <v>9.6759000000000004</v>
      </c>
      <c r="E58">
        <v>0</v>
      </c>
      <c r="G58">
        <v>9.1703056768559055E-2</v>
      </c>
      <c r="H58">
        <v>-2.756533520359794E-2</v>
      </c>
      <c r="I58">
        <v>0</v>
      </c>
      <c r="J58">
        <v>2572.6720850000002</v>
      </c>
      <c r="K58">
        <v>0</v>
      </c>
      <c r="L58" t="s">
        <v>85</v>
      </c>
      <c r="N58">
        <v>11.36</v>
      </c>
      <c r="O58">
        <v>7.49</v>
      </c>
    </row>
    <row r="59" spans="1:15">
      <c r="A59" s="1" t="s">
        <v>48</v>
      </c>
      <c r="B59" t="str">
        <f>HYPERLINK("https://www.suredividend.com/sure-analysis-research-database/","Keyera Corp")</f>
        <v>Keyera Corp</v>
      </c>
      <c r="C59" t="s">
        <v>86</v>
      </c>
      <c r="D59">
        <v>22.7</v>
      </c>
      <c r="E59">
        <v>0</v>
      </c>
      <c r="G59">
        <v>0</v>
      </c>
      <c r="H59">
        <v>0</v>
      </c>
      <c r="I59">
        <v>0</v>
      </c>
      <c r="J59">
        <v>5201.781567</v>
      </c>
      <c r="K59">
        <v>0</v>
      </c>
      <c r="L59" t="s">
        <v>85</v>
      </c>
      <c r="N59">
        <v>29.04</v>
      </c>
      <c r="O59">
        <v>19.72</v>
      </c>
    </row>
    <row r="60" spans="1:15">
      <c r="A60" s="1" t="s">
        <v>53</v>
      </c>
      <c r="B60" t="str">
        <f>HYPERLINK("https://www.suredividend.com/sure-analysis-research-database/","Northland Power Inc.")</f>
        <v>Northland Power Inc.</v>
      </c>
      <c r="C60" t="s">
        <v>88</v>
      </c>
      <c r="D60">
        <v>24.26</v>
      </c>
      <c r="E60">
        <v>0</v>
      </c>
      <c r="G60">
        <v>0</v>
      </c>
      <c r="H60">
        <v>0</v>
      </c>
      <c r="I60">
        <v>1.200000017881393</v>
      </c>
      <c r="J60">
        <v>6076.2736709999999</v>
      </c>
      <c r="K60">
        <v>0</v>
      </c>
      <c r="L60" t="s">
        <v>85</v>
      </c>
      <c r="N60">
        <v>36.03</v>
      </c>
      <c r="O60">
        <v>23.8</v>
      </c>
    </row>
    <row r="61" spans="1:15">
      <c r="A61" s="1" t="s">
        <v>54</v>
      </c>
      <c r="B61" t="str">
        <f>HYPERLINK("https://www.suredividend.com/sure-analysis-research-database/","NorthWest Healthcare Properties REIT Investment Trust")</f>
        <v>NorthWest Healthcare Properties REIT Investment Trust</v>
      </c>
      <c r="C61" t="s">
        <v>85</v>
      </c>
      <c r="D61">
        <v>7.05</v>
      </c>
      <c r="E61">
        <v>0</v>
      </c>
      <c r="G61">
        <v>0</v>
      </c>
      <c r="H61">
        <v>0</v>
      </c>
      <c r="I61">
        <v>0.86671000719070401</v>
      </c>
      <c r="J61">
        <v>1694.6994030000001</v>
      </c>
      <c r="K61">
        <v>0</v>
      </c>
      <c r="L61" t="s">
        <v>85</v>
      </c>
      <c r="N61">
        <v>11.52</v>
      </c>
      <c r="O61">
        <v>6.87</v>
      </c>
    </row>
    <row r="62" spans="1:15">
      <c r="A62" s="1" t="s">
        <v>61</v>
      </c>
      <c r="B62" t="str">
        <f>HYPERLINK("https://www.suredividend.com/sure-analysis-research-database/","Pine Cliff Energy Ltd")</f>
        <v>Pine Cliff Energy Ltd</v>
      </c>
      <c r="C62" t="s">
        <v>86</v>
      </c>
      <c r="D62">
        <v>0.96499999999999997</v>
      </c>
      <c r="E62">
        <v>0</v>
      </c>
      <c r="G62" t="s">
        <v>85</v>
      </c>
      <c r="H62" t="s">
        <v>85</v>
      </c>
      <c r="I62">
        <v>0</v>
      </c>
      <c r="J62">
        <v>338.91297800000001</v>
      </c>
      <c r="K62">
        <v>0</v>
      </c>
      <c r="L62" t="s">
        <v>85</v>
      </c>
      <c r="N62">
        <v>1.63</v>
      </c>
      <c r="O62">
        <v>0.65570000000000006</v>
      </c>
    </row>
    <row r="63" spans="1:15">
      <c r="A63" s="1" t="s">
        <v>62</v>
      </c>
      <c r="B63" t="str">
        <f>HYPERLINK("https://www.suredividend.com/sure-analysis-research-database/","Primaris REIT")</f>
        <v>Primaris REIT</v>
      </c>
      <c r="C63" t="s">
        <v>85</v>
      </c>
      <c r="D63">
        <v>11.373100000000001</v>
      </c>
      <c r="E63">
        <v>0</v>
      </c>
      <c r="G63" t="s">
        <v>85</v>
      </c>
      <c r="H63" t="s">
        <v>85</v>
      </c>
      <c r="I63">
        <v>0.8051999732851981</v>
      </c>
      <c r="J63">
        <v>1106.777969</v>
      </c>
      <c r="K63">
        <v>0</v>
      </c>
      <c r="L63" t="s">
        <v>85</v>
      </c>
      <c r="N63">
        <v>11.68</v>
      </c>
      <c r="O63">
        <v>8.84</v>
      </c>
    </row>
    <row r="64" spans="1:15">
      <c r="A64" s="1" t="s">
        <v>64</v>
      </c>
      <c r="B64" t="str">
        <f>HYPERLINK("https://www.suredividend.com/sure-analysis-research-database/","Paramount Resources Ltd.")</f>
        <v>Paramount Resources Ltd.</v>
      </c>
      <c r="C64" t="s">
        <v>86</v>
      </c>
      <c r="D64">
        <v>23.03</v>
      </c>
      <c r="E64">
        <v>0</v>
      </c>
      <c r="G64">
        <v>0</v>
      </c>
      <c r="H64">
        <v>0.44269990590721359</v>
      </c>
      <c r="I64">
        <v>1.260000005364418</v>
      </c>
      <c r="J64">
        <v>3144.1252100000002</v>
      </c>
      <c r="K64">
        <v>0</v>
      </c>
      <c r="L64" t="s">
        <v>85</v>
      </c>
      <c r="N64">
        <v>32.53</v>
      </c>
      <c r="O64">
        <v>16.21</v>
      </c>
    </row>
    <row r="65" spans="1:15">
      <c r="A65" s="1" t="s">
        <v>68</v>
      </c>
      <c r="B65" t="str">
        <f>HYPERLINK("https://www.suredividend.com/sure-analysis-research-database/","RioCan Real Estate Investment Trust")</f>
        <v>RioCan Real Estate Investment Trust</v>
      </c>
      <c r="C65" t="s">
        <v>83</v>
      </c>
      <c r="D65">
        <v>16.13</v>
      </c>
      <c r="E65">
        <v>0</v>
      </c>
      <c r="G65">
        <v>5.8823529411764497E-2</v>
      </c>
      <c r="H65">
        <v>2.383625553960966E-2</v>
      </c>
      <c r="I65">
        <v>1.1100000143051141</v>
      </c>
      <c r="J65">
        <v>4836.7515590000003</v>
      </c>
      <c r="K65">
        <v>0</v>
      </c>
      <c r="L65" t="s">
        <v>85</v>
      </c>
      <c r="N65">
        <v>20.63</v>
      </c>
      <c r="O65">
        <v>12.99</v>
      </c>
    </row>
    <row r="66" spans="1:15">
      <c r="A66" s="1" t="s">
        <v>71</v>
      </c>
      <c r="B66" t="str">
        <f>HYPERLINK("https://www.suredividend.com/sure-analysis-research-database/","Savaria Corp.")</f>
        <v>Savaria Corp.</v>
      </c>
      <c r="C66" t="s">
        <v>87</v>
      </c>
      <c r="D66">
        <v>12.3</v>
      </c>
      <c r="E66">
        <v>0</v>
      </c>
      <c r="G66">
        <v>0</v>
      </c>
      <c r="H66">
        <v>1.5980987792861171E-2</v>
      </c>
      <c r="I66">
        <v>0.51000000536441803</v>
      </c>
      <c r="J66">
        <v>792.53802800000005</v>
      </c>
      <c r="K66">
        <v>0</v>
      </c>
      <c r="L66" t="s">
        <v>85</v>
      </c>
      <c r="N66">
        <v>14.31</v>
      </c>
      <c r="O66">
        <v>9.44</v>
      </c>
    </row>
    <row r="67" spans="1:15">
      <c r="A67" s="1" t="s">
        <v>76</v>
      </c>
      <c r="B67" t="str">
        <f>HYPERLINK("https://www.suredividend.com/sure-analysis-research-database/","Slate Grocery REIT")</f>
        <v>Slate Grocery REIT</v>
      </c>
      <c r="C67" t="s">
        <v>85</v>
      </c>
      <c r="D67">
        <v>10.9223</v>
      </c>
      <c r="E67">
        <v>0</v>
      </c>
      <c r="G67">
        <v>0</v>
      </c>
      <c r="H67">
        <v>-4.2572771618274552E-2</v>
      </c>
      <c r="I67">
        <v>0.88253998756408603</v>
      </c>
      <c r="J67">
        <v>657.57133699999997</v>
      </c>
      <c r="K67">
        <v>0</v>
      </c>
      <c r="L67" t="s">
        <v>85</v>
      </c>
      <c r="N67">
        <v>13.98</v>
      </c>
      <c r="O67">
        <v>8.92</v>
      </c>
    </row>
    <row r="68" spans="1:15">
      <c r="A68" s="1" t="s">
        <v>79</v>
      </c>
      <c r="B68" t="str">
        <f>HYPERLINK("https://www.suredividend.com/sure-analysis-research-database/","Timbercreek Financial Corp")</f>
        <v>Timbercreek Financial Corp</v>
      </c>
      <c r="C68" t="s">
        <v>84</v>
      </c>
      <c r="D68">
        <v>6.0776000000000003</v>
      </c>
      <c r="E68">
        <v>0</v>
      </c>
      <c r="G68">
        <v>0</v>
      </c>
      <c r="H68">
        <v>0</v>
      </c>
      <c r="I68">
        <v>0.69000001251697507</v>
      </c>
      <c r="J68">
        <v>509.15103699999997</v>
      </c>
      <c r="K68">
        <v>0</v>
      </c>
      <c r="L68" t="s">
        <v>85</v>
      </c>
      <c r="N68">
        <v>7.65</v>
      </c>
      <c r="O68">
        <v>5.12</v>
      </c>
    </row>
    <row r="69" spans="1:15">
      <c r="A69" s="1" t="s">
        <v>80</v>
      </c>
      <c r="B69" t="str">
        <f>HYPERLINK("https://www.suredividend.com/sure-analysis-research-database/","Tamarack Valley Energy Ltd")</f>
        <v>Tamarack Valley Energy Ltd</v>
      </c>
      <c r="C69" t="s">
        <v>85</v>
      </c>
      <c r="D69">
        <v>3.17</v>
      </c>
      <c r="E69">
        <v>0</v>
      </c>
      <c r="G69" t="s">
        <v>85</v>
      </c>
      <c r="H69" t="s">
        <v>85</v>
      </c>
      <c r="I69">
        <v>0.12489999923855</v>
      </c>
      <c r="J69">
        <v>1779.331664</v>
      </c>
      <c r="K69">
        <v>0</v>
      </c>
      <c r="L69" t="s">
        <v>85</v>
      </c>
      <c r="N69">
        <v>5.37</v>
      </c>
      <c r="O69">
        <v>2.39</v>
      </c>
    </row>
  </sheetData>
  <autoFilter ref="A1:O69">
    <sortState ref="A2:O69">
      <sortCondition descending="1" ref="E2:E69"/>
    </sortState>
  </autoFilter>
  <conditionalFormatting sqref="A1:O1">
    <cfRule type="cellIs" dxfId="25" priority="16" operator="notEqual">
      <formula>-13.345</formula>
    </cfRule>
  </conditionalFormatting>
  <conditionalFormatting sqref="A2:A69">
    <cfRule type="cellIs" dxfId="24" priority="1" operator="notEqual">
      <formula>"None"</formula>
    </cfRule>
  </conditionalFormatting>
  <conditionalFormatting sqref="B2:B69">
    <cfRule type="cellIs" dxfId="23" priority="2" operator="notEqual">
      <formula>"None"</formula>
    </cfRule>
  </conditionalFormatting>
  <conditionalFormatting sqref="C2:C69">
    <cfRule type="cellIs" dxfId="22" priority="3" operator="notEqual">
      <formula>"None"</formula>
    </cfRule>
  </conditionalFormatting>
  <conditionalFormatting sqref="D2:D69">
    <cfRule type="cellIs" dxfId="21" priority="4" operator="notEqual">
      <formula>"None"</formula>
    </cfRule>
  </conditionalFormatting>
  <conditionalFormatting sqref="E2:E69">
    <cfRule type="cellIs" dxfId="20" priority="5" operator="notEqual">
      <formula>"None"</formula>
    </cfRule>
  </conditionalFormatting>
  <conditionalFormatting sqref="F2:F69">
    <cfRule type="cellIs" dxfId="19" priority="6" operator="notEqual">
      <formula>"None"</formula>
    </cfRule>
  </conditionalFormatting>
  <conditionalFormatting sqref="G2:G69">
    <cfRule type="cellIs" dxfId="18" priority="7" operator="notEqual">
      <formula>"None"</formula>
    </cfRule>
  </conditionalFormatting>
  <conditionalFormatting sqref="H2:H69">
    <cfRule type="cellIs" dxfId="17" priority="8" operator="notEqual">
      <formula>"None"</formula>
    </cfRule>
  </conditionalFormatting>
  <conditionalFormatting sqref="I2:I69">
    <cfRule type="cellIs" dxfId="16" priority="9" operator="notEqual">
      <formula>"None"</formula>
    </cfRule>
  </conditionalFormatting>
  <conditionalFormatting sqref="J2:J69">
    <cfRule type="cellIs" dxfId="15" priority="10" operator="notEqual">
      <formula>"None"</formula>
    </cfRule>
  </conditionalFormatting>
  <conditionalFormatting sqref="K2:K69">
    <cfRule type="cellIs" dxfId="14" priority="11" operator="notEqual">
      <formula>"None"</formula>
    </cfRule>
  </conditionalFormatting>
  <conditionalFormatting sqref="L2:L69">
    <cfRule type="cellIs" dxfId="13" priority="12" operator="notEqual">
      <formula>"None"</formula>
    </cfRule>
  </conditionalFormatting>
  <conditionalFormatting sqref="M2:M69">
    <cfRule type="cellIs" dxfId="12" priority="13" operator="notEqual">
      <formula>"None"</formula>
    </cfRule>
  </conditionalFormatting>
  <conditionalFormatting sqref="N2:N69">
    <cfRule type="cellIs" dxfId="11" priority="14" operator="notEqual">
      <formula>"None"</formula>
    </cfRule>
  </conditionalFormatting>
  <conditionalFormatting sqref="O2:O69">
    <cfRule type="cellIs" dxfId="10" priority="15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45.7109375" customWidth="1"/>
    <col min="3" max="9" width="25.7109375" customWidth="1"/>
  </cols>
  <sheetData>
    <row r="1" spans="1:9">
      <c r="A1" s="1" t="s">
        <v>14</v>
      </c>
      <c r="B1" s="1" t="s">
        <v>0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  <c r="I1" s="1" t="s">
        <v>96</v>
      </c>
    </row>
    <row r="2" spans="1:9">
      <c r="A2" s="1" t="s">
        <v>15</v>
      </c>
      <c r="B2" t="str">
        <f>HYPERLINK("https://www.suredividend.com/sure-analysis-ADC/","Agree Realty Corp.")</f>
        <v>Agree Realty Corp.</v>
      </c>
      <c r="C2">
        <v>-4.3382378837916007E-2</v>
      </c>
      <c r="D2">
        <v>8.9032641492180001E-3</v>
      </c>
      <c r="E2">
        <v>-2.7249949378979E-2</v>
      </c>
      <c r="F2">
        <v>2.2053626927559999E-3</v>
      </c>
      <c r="G2">
        <v>0.11691199612829099</v>
      </c>
      <c r="H2">
        <v>0.21092611327354699</v>
      </c>
      <c r="I2">
        <v>0.78413529313681407</v>
      </c>
    </row>
    <row r="3" spans="1:9">
      <c r="A3" s="1" t="s">
        <v>16</v>
      </c>
      <c r="B3" t="str">
        <f>HYPERLINK("https://www.suredividend.com/sure-analysis-AGNC/","AGNC Investment Corp")</f>
        <v>AGNC Investment Corp</v>
      </c>
      <c r="C3">
        <v>-9.4728122596296011E-2</v>
      </c>
      <c r="D3">
        <v>0.105594037431223</v>
      </c>
      <c r="E3">
        <v>-2.0576131687242E-2</v>
      </c>
      <c r="F3">
        <v>5.6953093388862001E-2</v>
      </c>
      <c r="G3">
        <v>-6.2893742125156998E-2</v>
      </c>
      <c r="H3">
        <v>-0.15874636713533799</v>
      </c>
      <c r="I3">
        <v>2.3059434881454999E-2</v>
      </c>
    </row>
    <row r="4" spans="1:9">
      <c r="A4" s="1" t="s">
        <v>17</v>
      </c>
      <c r="B4" t="str">
        <f>HYPERLINK("https://www.suredividend.com/sure-analysis-APLE/","Apple Hospitality REIT Inc")</f>
        <v>Apple Hospitality REIT Inc</v>
      </c>
      <c r="C4">
        <v>-4.7592211671221997E-2</v>
      </c>
      <c r="D4">
        <v>1.7024631253347002E-2</v>
      </c>
      <c r="E4">
        <v>0.12737315384307399</v>
      </c>
      <c r="F4">
        <v>8.1039589077022009E-2</v>
      </c>
      <c r="G4">
        <v>6.0601731137850008E-3</v>
      </c>
      <c r="H4">
        <v>0.27647360947460597</v>
      </c>
      <c r="I4">
        <v>0.215739874829148</v>
      </c>
    </row>
    <row r="5" spans="1:9">
      <c r="A5" s="1" t="s">
        <v>18</v>
      </c>
      <c r="B5" t="str">
        <f>HYPERLINK("https://www.suredividend.com/sure-analysis-ARR/","ARMOUR Residential REIT Inc")</f>
        <v>ARMOUR Residential REIT Inc</v>
      </c>
      <c r="C5">
        <v>-0.15291807846986899</v>
      </c>
      <c r="D5">
        <v>-4.9919198735593001E-2</v>
      </c>
      <c r="E5">
        <v>-0.15998053038986301</v>
      </c>
      <c r="F5">
        <v>-1.8060347992070999E-2</v>
      </c>
      <c r="G5">
        <v>-0.224794969136696</v>
      </c>
      <c r="H5">
        <v>-0.39690448545243401</v>
      </c>
      <c r="I5">
        <v>-0.54738115582778402</v>
      </c>
    </row>
    <row r="6" spans="1:9">
      <c r="A6" s="1" t="s">
        <v>19</v>
      </c>
      <c r="B6" t="str">
        <f>HYPERLINK("https://www.suredividend.com/sure-analysis-BBD/","Banco Bradesco S.A.")</f>
        <v>Banco Bradesco S.A.</v>
      </c>
      <c r="C6">
        <v>-6.9837221513764008E-2</v>
      </c>
      <c r="D6">
        <v>-0.121968489998229</v>
      </c>
      <c r="E6">
        <v>-0.29397027842623702</v>
      </c>
      <c r="F6">
        <v>-0.100634632819582</v>
      </c>
      <c r="G6">
        <v>-0.28827665375233102</v>
      </c>
      <c r="H6">
        <v>-0.19932846903854801</v>
      </c>
      <c r="I6">
        <v>-0.59438683719865204</v>
      </c>
    </row>
    <row r="7" spans="1:9">
      <c r="A7" s="1" t="s">
        <v>20</v>
      </c>
      <c r="B7" t="str">
        <f>HYPERLINK("https://www.suredividend.com/sure-analysis-research-database/","Diversified Royalty Corp")</f>
        <v>Diversified Royalty Corp</v>
      </c>
      <c r="C7">
        <v>-8.264462809910001E-4</v>
      </c>
      <c r="D7">
        <v>8.2363473589973007E-2</v>
      </c>
      <c r="E7">
        <v>0.136278195488721</v>
      </c>
      <c r="F7">
        <v>0.105118829981718</v>
      </c>
      <c r="G7">
        <v>-3.2976092333049998E-3</v>
      </c>
      <c r="H7">
        <v>0.208456194712379</v>
      </c>
      <c r="I7">
        <v>-5.9143968871595003E-2</v>
      </c>
    </row>
    <row r="8" spans="1:9">
      <c r="A8" s="1" t="s">
        <v>21</v>
      </c>
      <c r="B8" t="str">
        <f>HYPERLINK("https://www.suredividend.com/sure-analysis-research-database/","BSR Real Estate Investment Trust")</f>
        <v>BSR Real Estate Investment Trust</v>
      </c>
      <c r="C8">
        <v>-5.9060402684563001E-2</v>
      </c>
      <c r="D8">
        <v>1.9636363636363001E-2</v>
      </c>
      <c r="E8">
        <v>-0.13210350377615401</v>
      </c>
      <c r="F8">
        <v>7.1865443425076003E-2</v>
      </c>
      <c r="G8">
        <v>-0.25820105820105799</v>
      </c>
      <c r="H8">
        <v>0.30418604651162701</v>
      </c>
      <c r="I8">
        <v>0.46622045597155398</v>
      </c>
    </row>
    <row r="9" spans="1:9">
      <c r="A9" s="1" t="s">
        <v>22</v>
      </c>
      <c r="B9" t="str">
        <f>HYPERLINK("https://www.suredividend.com/sure-analysis-research-database/","Canadian Apartment Properties Real Estate Investment Trust")</f>
        <v>Canadian Apartment Properties Real Estate Investment Trust</v>
      </c>
      <c r="C9">
        <v>-5.2190258944789007E-2</v>
      </c>
      <c r="D9">
        <v>0.113869066087496</v>
      </c>
      <c r="E9">
        <v>5.7437407952871007E-2</v>
      </c>
      <c r="F9">
        <v>0.13736808589505101</v>
      </c>
      <c r="G9">
        <v>-0.157476748470433</v>
      </c>
      <c r="H9">
        <v>-0.120744550575557</v>
      </c>
      <c r="I9">
        <v>0.320605492100277</v>
      </c>
    </row>
    <row r="10" spans="1:9">
      <c r="A10" s="1" t="s">
        <v>23</v>
      </c>
      <c r="B10" t="str">
        <f>HYPERLINK("https://www.suredividend.com/sure-analysis-research-database/","Chatham Lodging Trust")</f>
        <v>Chatham Lodging Trust</v>
      </c>
      <c r="C10">
        <v>-0.12605633802816801</v>
      </c>
      <c r="D10">
        <v>-4.9326254988930007E-2</v>
      </c>
      <c r="E10">
        <v>3.7599391319614997E-2</v>
      </c>
      <c r="F10">
        <v>1.1409942950284999E-2</v>
      </c>
      <c r="G10">
        <v>-9.2192563440451E-2</v>
      </c>
      <c r="H10">
        <v>-9.4167195859884006E-2</v>
      </c>
      <c r="I10">
        <v>-0.21057988346352499</v>
      </c>
    </row>
    <row r="11" spans="1:9">
      <c r="A11" s="1" t="s">
        <v>24</v>
      </c>
      <c r="B11" t="str">
        <f>HYPERLINK("https://www.suredividend.com/sure-analysis-CRT/","Cross Timbers Royalty Trust")</f>
        <v>Cross Timbers Royalty Trust</v>
      </c>
      <c r="C11">
        <v>-0.274579529072561</v>
      </c>
      <c r="D11">
        <v>-0.22504815214846799</v>
      </c>
      <c r="E11">
        <v>-3.1199782315160001E-2</v>
      </c>
      <c r="F11">
        <v>-0.24526339787457799</v>
      </c>
      <c r="G11">
        <v>0.39487437260221298</v>
      </c>
      <c r="H11">
        <v>1.556425610317826</v>
      </c>
      <c r="I11">
        <v>1.0756792432075679</v>
      </c>
    </row>
    <row r="12" spans="1:9">
      <c r="A12" s="1" t="s">
        <v>25</v>
      </c>
      <c r="B12" t="str">
        <f>HYPERLINK("https://www.suredividend.com/sure-analysis-research-database/","CT Real Estate Investment Trust")</f>
        <v>CT Real Estate Investment Trust</v>
      </c>
      <c r="C12">
        <v>7.7205882352940009E-3</v>
      </c>
      <c r="D12">
        <v>4.2610562618339003E-2</v>
      </c>
      <c r="E12">
        <v>-6.0586443259710007E-2</v>
      </c>
      <c r="F12">
        <v>4.2610562618339003E-2</v>
      </c>
      <c r="G12">
        <v>-4.1608391608391013E-2</v>
      </c>
      <c r="H12">
        <v>1.6398170656338001E-2</v>
      </c>
      <c r="I12">
        <v>0.109886352388579</v>
      </c>
    </row>
    <row r="13" spans="1:9">
      <c r="A13" s="1" t="s">
        <v>26</v>
      </c>
      <c r="B13" t="str">
        <f>HYPERLINK("https://www.suredividend.com/sure-analysis-research-database/","SmartCentres Real Estate Investment Trust")</f>
        <v>SmartCentres Real Estate Investment Trust</v>
      </c>
      <c r="C13">
        <v>-2.9388804265041001E-2</v>
      </c>
      <c r="D13">
        <v>4.4630541871910007E-3</v>
      </c>
      <c r="E13">
        <v>-3.2795749928848997E-2</v>
      </c>
      <c r="F13">
        <v>3.2435443037974E-2</v>
      </c>
      <c r="G13">
        <v>-0.18730171383021099</v>
      </c>
      <c r="H13">
        <v>-5.0939253476449996E-3</v>
      </c>
      <c r="I13">
        <v>-0.13315591681262401</v>
      </c>
    </row>
    <row r="14" spans="1:9">
      <c r="A14" s="1" t="s">
        <v>27</v>
      </c>
      <c r="B14" t="str">
        <f>HYPERLINK("https://www.suredividend.com/sure-analysis-DRETF/","Dream Office Real Estate Investment Trust")</f>
        <v>Dream Office Real Estate Investment Trust</v>
      </c>
      <c r="C14">
        <v>-6.7789226906596001E-2</v>
      </c>
      <c r="D14">
        <v>3.3362598770851001E-2</v>
      </c>
      <c r="E14">
        <v>-0.13772893772893699</v>
      </c>
      <c r="F14">
        <v>6.9028156221616011E-2</v>
      </c>
      <c r="G14">
        <v>-0.44819503047351111</v>
      </c>
      <c r="H14">
        <v>-0.27025401608293198</v>
      </c>
      <c r="I14">
        <v>-0.29592209081827298</v>
      </c>
    </row>
    <row r="15" spans="1:9">
      <c r="A15" s="1" t="s">
        <v>28</v>
      </c>
      <c r="B15" t="str">
        <f>HYPERLINK("https://www.suredividend.com/sure-analysis-DREUF/","Dream Industrial Real Estate Investment Trust")</f>
        <v>Dream Industrial Real Estate Investment Trust</v>
      </c>
      <c r="C15">
        <v>1.9149076455018999E-2</v>
      </c>
      <c r="D15">
        <v>0.19629392123476899</v>
      </c>
      <c r="E15">
        <v>0.206243032329988</v>
      </c>
      <c r="F15">
        <v>0.24942263279445701</v>
      </c>
      <c r="G15">
        <v>-0.155347384855581</v>
      </c>
      <c r="H15">
        <v>4.6097919405986003E-2</v>
      </c>
      <c r="I15">
        <v>0.51689331277162409</v>
      </c>
    </row>
    <row r="16" spans="1:9">
      <c r="A16" s="1" t="s">
        <v>29</v>
      </c>
      <c r="B16" t="str">
        <f>HYPERLINK("https://www.suredividend.com/sure-analysis-DX/","Dynex Capital, Inc.")</f>
        <v>Dynex Capital, Inc.</v>
      </c>
      <c r="C16">
        <v>-9.6903372803535004E-2</v>
      </c>
      <c r="D16">
        <v>2.9669923089638998E-2</v>
      </c>
      <c r="E16">
        <v>-9.1433215478977009E-2</v>
      </c>
      <c r="F16">
        <v>4.7413896651958998E-2</v>
      </c>
      <c r="G16">
        <v>-5.3620912951935003E-2</v>
      </c>
      <c r="H16">
        <v>-0.130330713687317</v>
      </c>
      <c r="I16">
        <v>0.23431159762196799</v>
      </c>
    </row>
    <row r="17" spans="1:9">
      <c r="A17" s="1" t="s">
        <v>30</v>
      </c>
      <c r="B17" t="str">
        <f>HYPERLINK("https://www.suredividend.com/sure-analysis-EARN/","Ellington Residential Mortgage REIT")</f>
        <v>Ellington Residential Mortgage REIT</v>
      </c>
      <c r="C17">
        <v>-4.6595435291141997E-2</v>
      </c>
      <c r="D17">
        <v>5.3146169425238997E-2</v>
      </c>
      <c r="E17">
        <v>3.0589650364942999E-2</v>
      </c>
      <c r="F17">
        <v>0.12153981168840799</v>
      </c>
      <c r="G17">
        <v>-0.13078563605971499</v>
      </c>
      <c r="H17">
        <v>-0.227807136127155</v>
      </c>
      <c r="I17">
        <v>0.29351014736408698</v>
      </c>
    </row>
    <row r="18" spans="1:9">
      <c r="A18" s="1" t="s">
        <v>31</v>
      </c>
      <c r="B18" t="str">
        <f>HYPERLINK("https://www.suredividend.com/sure-analysis-EFC/","Ellington Financial Inc")</f>
        <v>Ellington Financial Inc</v>
      </c>
      <c r="C18">
        <v>-6.6983732210513999E-2</v>
      </c>
      <c r="D18">
        <v>-3.5483385956998001E-2</v>
      </c>
      <c r="E18">
        <v>-2.8413049404779001E-2</v>
      </c>
      <c r="F18">
        <v>6.0663679502653008E-2</v>
      </c>
      <c r="G18">
        <v>-0.182906636097312</v>
      </c>
      <c r="H18">
        <v>4.635574905252E-3</v>
      </c>
      <c r="I18">
        <v>0.243771448513872</v>
      </c>
    </row>
    <row r="19" spans="1:9">
      <c r="A19" s="1" t="s">
        <v>32</v>
      </c>
      <c r="B19" t="str">
        <f>HYPERLINK("https://www.suredividend.com/sure-analysis-EIFZF/","Exchange Income Corp")</f>
        <v>Exchange Income Corp</v>
      </c>
      <c r="C19">
        <v>-0.103335920804224</v>
      </c>
      <c r="D19">
        <v>4.9369700776098001E-2</v>
      </c>
      <c r="E19">
        <v>8.6243175861778001E-2</v>
      </c>
      <c r="F19">
        <v>2.5982356779042998E-2</v>
      </c>
      <c r="G19">
        <v>0.16641110986449201</v>
      </c>
      <c r="H19">
        <v>0.140343019411766</v>
      </c>
      <c r="I19">
        <v>0.46853701124168612</v>
      </c>
    </row>
    <row r="20" spans="1:9">
      <c r="A20" s="1" t="s">
        <v>33</v>
      </c>
      <c r="B20" t="str">
        <f>HYPERLINK("https://www.suredividend.com/sure-analysis-EPR/","EPR Properties")</f>
        <v>EPR Properties</v>
      </c>
      <c r="C20">
        <v>-6.1408982854530003E-3</v>
      </c>
      <c r="D20">
        <v>1.4713720823570999E-2</v>
      </c>
      <c r="E20">
        <v>-8.3997824690656003E-2</v>
      </c>
      <c r="F20">
        <v>9.2136510393041007E-2</v>
      </c>
      <c r="G20">
        <v>-0.12601747537987101</v>
      </c>
      <c r="H20">
        <v>2.0891740080414001E-2</v>
      </c>
      <c r="I20">
        <v>-7.4888175158724007E-2</v>
      </c>
    </row>
    <row r="21" spans="1:9">
      <c r="A21" s="1" t="s">
        <v>34</v>
      </c>
      <c r="B21" t="str">
        <f>HYPERLINK("https://www.suredividend.com/sure-analysis-research-database/","Flagship Communities Real Estate Investment Trust")</f>
        <v>Flagship Communities Real Estate Investment Trust</v>
      </c>
      <c r="C21">
        <v>0.106744040150564</v>
      </c>
      <c r="D21">
        <v>0.14258419689119101</v>
      </c>
      <c r="E21">
        <v>8.2300613496932004E-2</v>
      </c>
      <c r="F21">
        <v>7.2431610942249008E-2</v>
      </c>
      <c r="G21">
        <v>-3.8610354223433001E-2</v>
      </c>
      <c r="H21">
        <v>0.10053025577043</v>
      </c>
      <c r="I21">
        <v>0.16848924008292601</v>
      </c>
    </row>
    <row r="22" spans="1:9">
      <c r="A22" s="1" t="s">
        <v>35</v>
      </c>
      <c r="B22" t="str">
        <f>HYPERLINK("https://www.suredividend.com/sure-analysis-research-database/","Firm Capital Property Trust")</f>
        <v>Firm Capital Property Trust</v>
      </c>
      <c r="C22">
        <v>-2.4282560706400998E-2</v>
      </c>
      <c r="D22">
        <v>5.4842250966540003E-2</v>
      </c>
      <c r="E22">
        <v>-0.101626016260162</v>
      </c>
      <c r="F22">
        <v>5.8631921824103997E-2</v>
      </c>
      <c r="G22">
        <v>-0.25709291380933103</v>
      </c>
      <c r="H22">
        <v>-0.14174757281553399</v>
      </c>
      <c r="I22">
        <v>-9.7959183673469008E-2</v>
      </c>
    </row>
    <row r="23" spans="1:9">
      <c r="A23" s="1" t="s">
        <v>36</v>
      </c>
      <c r="B23" t="str">
        <f>HYPERLINK("https://www.suredividend.com/sure-analysis-FTCO/","Fortitude Gold Corp")</f>
        <v>Fortitude Gold Corp</v>
      </c>
      <c r="C23">
        <v>-8.0385852090029998E-3</v>
      </c>
      <c r="D23">
        <v>7.6788830715532011E-2</v>
      </c>
      <c r="E23">
        <v>1.6474464579901E-2</v>
      </c>
      <c r="F23">
        <v>0.11978221415607899</v>
      </c>
      <c r="G23">
        <v>-0.13832832902730199</v>
      </c>
      <c r="H23">
        <v>0.48317307692307598</v>
      </c>
      <c r="I23">
        <v>0.87537993920972612</v>
      </c>
    </row>
    <row r="24" spans="1:9">
      <c r="A24" s="1" t="s">
        <v>37</v>
      </c>
      <c r="B24" t="str">
        <f>HYPERLINK("https://www.suredividend.com/sure-analysis-GAIN/","Gladstone Investment Corporation")</f>
        <v>Gladstone Investment Corporation</v>
      </c>
      <c r="C24">
        <v>1.49018232819E-3</v>
      </c>
      <c r="D24">
        <v>1.9368749767649001E-2</v>
      </c>
      <c r="E24">
        <v>3.7551650547155001E-2</v>
      </c>
      <c r="F24">
        <v>9.3188106496136014E-2</v>
      </c>
      <c r="G24">
        <v>9.5282977188040005E-3</v>
      </c>
      <c r="H24">
        <v>0.34890493712981302</v>
      </c>
      <c r="I24">
        <v>1.1302712949439071</v>
      </c>
    </row>
    <row r="25" spans="1:9">
      <c r="A25" s="1" t="s">
        <v>38</v>
      </c>
      <c r="B25" t="str">
        <f>HYPERLINK("https://www.suredividend.com/sure-analysis-GIPR/","Generation Income Properties Inc")</f>
        <v>Generation Income Properties Inc</v>
      </c>
      <c r="C25">
        <v>0.13708149084017601</v>
      </c>
      <c r="D25">
        <v>0.107802263251935</v>
      </c>
      <c r="E25">
        <v>-0.17556845884490899</v>
      </c>
      <c r="F25">
        <v>0.169517102615694</v>
      </c>
      <c r="G25">
        <v>-0.17106142761643001</v>
      </c>
      <c r="H25">
        <v>-0.27661174274342998</v>
      </c>
      <c r="I25">
        <v>-0.27661174274342998</v>
      </c>
    </row>
    <row r="26" spans="1:9">
      <c r="A26" s="1" t="s">
        <v>39</v>
      </c>
      <c r="B26" t="str">
        <f>HYPERLINK("https://www.suredividend.com/sure-analysis-GLAD/","Gladstone Capital Corp.")</f>
        <v>Gladstone Capital Corp.</v>
      </c>
      <c r="C26">
        <v>-2.5664254117556001E-2</v>
      </c>
      <c r="D26">
        <v>1.1050552527626E-2</v>
      </c>
      <c r="E26">
        <v>6.3057947698809999E-2</v>
      </c>
      <c r="F26">
        <v>6.6286979908242005E-2</v>
      </c>
      <c r="G26">
        <v>-2.6699101130199998E-4</v>
      </c>
      <c r="H26">
        <v>0.189859711891535</v>
      </c>
      <c r="I26">
        <v>0.74100223867745807</v>
      </c>
    </row>
    <row r="27" spans="1:9">
      <c r="A27" s="1" t="s">
        <v>40</v>
      </c>
      <c r="B27" t="str">
        <f>HYPERLINK("https://www.suredividend.com/sure-analysis-GOOD/","Gladstone Commercial Corp")</f>
        <v>Gladstone Commercial Corp</v>
      </c>
      <c r="C27">
        <v>-0.19029530406557599</v>
      </c>
      <c r="D27">
        <v>-0.258061908995393</v>
      </c>
      <c r="E27">
        <v>-0.23212473372517001</v>
      </c>
      <c r="F27">
        <v>-0.24662705577257599</v>
      </c>
      <c r="G27">
        <v>-0.32798125960811098</v>
      </c>
      <c r="H27">
        <v>-0.19370893888114599</v>
      </c>
      <c r="I27">
        <v>0.148265510340226</v>
      </c>
    </row>
    <row r="28" spans="1:9">
      <c r="A28" s="1" t="s">
        <v>41</v>
      </c>
      <c r="B28" t="str">
        <f>HYPERLINK("https://www.suredividend.com/sure-analysis-GROW/","U.S. Global Investors, Inc.")</f>
        <v>U.S. Global Investors, Inc.</v>
      </c>
      <c r="C28">
        <v>-0.166717914027427</v>
      </c>
      <c r="D28">
        <v>-6.1601856019945007E-2</v>
      </c>
      <c r="E28">
        <v>-0.26476572885862298</v>
      </c>
      <c r="F28">
        <v>-5.7587981638614012E-2</v>
      </c>
      <c r="G28">
        <v>-0.43612151477319999</v>
      </c>
      <c r="H28">
        <v>-0.55734866551239703</v>
      </c>
      <c r="I28">
        <v>-0.10333189954670199</v>
      </c>
    </row>
    <row r="29" spans="1:9">
      <c r="A29" s="1" t="s">
        <v>42</v>
      </c>
      <c r="B29" t="str">
        <f>HYPERLINK("https://www.suredividend.com/sure-analysis-research-database/","Granite Real Estate Investment Trust")</f>
        <v>Granite Real Estate Investment Trust</v>
      </c>
      <c r="C29">
        <v>-5.3931512868214002E-2</v>
      </c>
      <c r="D29">
        <v>4.8534434824052002E-2</v>
      </c>
      <c r="E29">
        <v>0.11388522506095</v>
      </c>
      <c r="F29">
        <v>0.19861425032324201</v>
      </c>
      <c r="G29">
        <v>-0.147733253983069</v>
      </c>
      <c r="H29">
        <v>0.133436373003606</v>
      </c>
      <c r="I29">
        <v>0.96887797950058208</v>
      </c>
    </row>
    <row r="30" spans="1:9">
      <c r="A30" s="1" t="s">
        <v>43</v>
      </c>
      <c r="B30" t="str">
        <f>HYPERLINK("https://www.suredividend.com/sure-analysis-GWRS/","Global Water Resources Inc")</f>
        <v>Global Water Resources Inc</v>
      </c>
      <c r="C30">
        <v>-0.147133081083276</v>
      </c>
      <c r="D30">
        <v>6.43270674004E-4</v>
      </c>
      <c r="E30">
        <v>-6.9911641605952007E-2</v>
      </c>
      <c r="F30">
        <v>-4.7842153388095013E-2</v>
      </c>
      <c r="G30">
        <v>-0.169446165609797</v>
      </c>
      <c r="H30">
        <v>-0.26648658718330798</v>
      </c>
      <c r="I30">
        <v>0.65321787049793301</v>
      </c>
    </row>
    <row r="31" spans="1:9">
      <c r="A31" s="1" t="s">
        <v>44</v>
      </c>
      <c r="B31" t="str">
        <f>HYPERLINK("https://www.suredividend.com/sure-analysis-HGTXU/","Hugoton Royalty Trust")</f>
        <v>Hugoton Royalty Trust</v>
      </c>
      <c r="C31">
        <v>0.39041633935585202</v>
      </c>
      <c r="D31">
        <v>-0.13784705309303399</v>
      </c>
      <c r="E31">
        <v>-0.35636363636363599</v>
      </c>
      <c r="F31">
        <v>-7.8125E-2</v>
      </c>
      <c r="G31">
        <v>2.0066247664345158</v>
      </c>
      <c r="H31">
        <v>12.66795366795367</v>
      </c>
      <c r="I31">
        <v>3.1162790697674421</v>
      </c>
    </row>
    <row r="32" spans="1:9">
      <c r="A32" s="1" t="s">
        <v>45</v>
      </c>
      <c r="B32" t="str">
        <f>HYPERLINK("https://www.suredividend.com/sure-analysis-research-database/","H&amp;R Real Estate Investment Trust")</f>
        <v>H&amp;R Real Estate Investment Trust</v>
      </c>
      <c r="C32">
        <v>1.1065830721003001E-2</v>
      </c>
      <c r="D32">
        <v>6.3285714285714001E-2</v>
      </c>
      <c r="E32">
        <v>1.1065830721003001E-2</v>
      </c>
      <c r="F32">
        <v>8.688668224299001E-2</v>
      </c>
      <c r="G32">
        <v>-5.6009756097560003E-2</v>
      </c>
      <c r="H32">
        <v>-0.13915480427046201</v>
      </c>
      <c r="I32">
        <v>-0.39286184891666498</v>
      </c>
    </row>
    <row r="33" spans="1:9">
      <c r="A33" s="1" t="s">
        <v>46</v>
      </c>
      <c r="B33" t="str">
        <f>HYPERLINK("https://www.suredividend.com/sure-analysis-HRZN/","Horizon Technology Finance Corp")</f>
        <v>Horizon Technology Finance Corp</v>
      </c>
      <c r="C33">
        <v>-6.0213520799023007E-2</v>
      </c>
      <c r="D33">
        <v>-0.10409522991244</v>
      </c>
      <c r="E33">
        <v>-2.7545803694817E-2</v>
      </c>
      <c r="F33">
        <v>6.2374439638910014E-3</v>
      </c>
      <c r="G33">
        <v>-0.167942198460656</v>
      </c>
      <c r="H33">
        <v>2.0408163265305999E-2</v>
      </c>
      <c r="I33">
        <v>0.7390381466432161</v>
      </c>
    </row>
    <row r="34" spans="1:9">
      <c r="A34" s="1" t="s">
        <v>47</v>
      </c>
      <c r="B34" t="str">
        <f>HYPERLINK("https://www.suredividend.com/sure-analysis-ITUB/","Itau Unibanco Holding S.A.")</f>
        <v>Itau Unibanco Holding S.A.</v>
      </c>
      <c r="C34">
        <v>-5.4781572350306007E-2</v>
      </c>
      <c r="D34">
        <v>-6.731549067315501E-2</v>
      </c>
      <c r="E34">
        <v>-7.1026112244279002E-2</v>
      </c>
      <c r="F34">
        <v>-2.2025682455991E-2</v>
      </c>
      <c r="G34">
        <v>-1.1411747007371E-2</v>
      </c>
      <c r="H34">
        <v>0.27075333572750598</v>
      </c>
      <c r="I34">
        <v>-0.37413262945930498</v>
      </c>
    </row>
    <row r="35" spans="1:9">
      <c r="A35" s="1" t="s">
        <v>48</v>
      </c>
      <c r="B35" t="str">
        <f>HYPERLINK("https://www.suredividend.com/sure-analysis-research-database/","Keyera Corp")</f>
        <v>Keyera Corp</v>
      </c>
      <c r="C35">
        <v>1.2263099219620001E-2</v>
      </c>
      <c r="D35">
        <v>-2.4285407264130001E-2</v>
      </c>
      <c r="E35">
        <v>-6.2370921106979997E-2</v>
      </c>
      <c r="F35">
        <v>3.8236370289058998E-2</v>
      </c>
      <c r="G35">
        <v>-1.3137873768595E-2</v>
      </c>
      <c r="H35">
        <v>0.13401340833474801</v>
      </c>
      <c r="I35">
        <v>-0.1009900990099</v>
      </c>
    </row>
    <row r="36" spans="1:9">
      <c r="A36" s="1" t="s">
        <v>49</v>
      </c>
      <c r="B36" t="str">
        <f>HYPERLINK("https://www.suredividend.com/sure-analysis-LAND/","Gladstone Land Corp")</f>
        <v>Gladstone Land Corp</v>
      </c>
      <c r="C36">
        <v>-7.0160173405345E-2</v>
      </c>
      <c r="D36">
        <v>-0.11950544092983301</v>
      </c>
      <c r="E36">
        <v>-0.20294460332591799</v>
      </c>
      <c r="F36">
        <v>-1.1104540377160001E-2</v>
      </c>
      <c r="G36">
        <v>-0.40499919282836211</v>
      </c>
      <c r="H36">
        <v>1.741677113031E-3</v>
      </c>
      <c r="I36">
        <v>0.710583644319839</v>
      </c>
    </row>
    <row r="37" spans="1:9">
      <c r="A37" s="1" t="s">
        <v>50</v>
      </c>
      <c r="B37" t="str">
        <f>HYPERLINK("https://www.suredividend.com/sure-analysis-LTC/","LTC Properties, Inc.")</f>
        <v>LTC Properties, Inc.</v>
      </c>
      <c r="C37">
        <v>-7.117331276270801E-2</v>
      </c>
      <c r="D37">
        <v>-9.5457356180274011E-2</v>
      </c>
      <c r="E37">
        <v>-0.16672943657728201</v>
      </c>
      <c r="F37">
        <v>6.5625604221870009E-3</v>
      </c>
      <c r="G37">
        <v>7.0424238759033003E-2</v>
      </c>
      <c r="H37">
        <v>-3.8824433408724997E-2</v>
      </c>
      <c r="I37">
        <v>0.225672648457002</v>
      </c>
    </row>
    <row r="38" spans="1:9">
      <c r="A38" s="1" t="s">
        <v>51</v>
      </c>
      <c r="B38" t="str">
        <f>HYPERLINK("https://www.suredividend.com/sure-analysis-MAIN/","Main Street Capital Corporation")</f>
        <v>Main Street Capital Corporation</v>
      </c>
      <c r="C38">
        <v>5.9820830857409003E-2</v>
      </c>
      <c r="D38">
        <v>0.13345972021483901</v>
      </c>
      <c r="E38">
        <v>8.3371137270581E-2</v>
      </c>
      <c r="F38">
        <v>0.157406773581444</v>
      </c>
      <c r="G38">
        <v>5.9831459969862007E-2</v>
      </c>
      <c r="H38">
        <v>0.29440621755946</v>
      </c>
      <c r="I38">
        <v>0.67841330977386805</v>
      </c>
    </row>
    <row r="39" spans="1:9">
      <c r="A39" s="1" t="s">
        <v>52</v>
      </c>
      <c r="B39" t="str">
        <f>HYPERLINK("https://www.suredividend.com/sure-analysis-MDV/","Modiv Inc")</f>
        <v>Modiv Inc</v>
      </c>
      <c r="C39">
        <v>-1.8801599587203E-2</v>
      </c>
      <c r="D39">
        <v>-0.117201157721406</v>
      </c>
      <c r="E39">
        <v>-0.16413112907546101</v>
      </c>
      <c r="F39">
        <v>2.9253812129463999E-2</v>
      </c>
      <c r="G39">
        <v>-0.24110149410091999</v>
      </c>
      <c r="H39">
        <v>-0.8050288771938251</v>
      </c>
      <c r="I39">
        <v>-0.8050288771938251</v>
      </c>
    </row>
    <row r="40" spans="1:9">
      <c r="A40" s="1" t="s">
        <v>53</v>
      </c>
      <c r="B40" t="str">
        <f>HYPERLINK("https://www.suredividend.com/sure-analysis-research-database/","Northland Power Inc.")</f>
        <v>Northland Power Inc.</v>
      </c>
      <c r="C40">
        <v>-5.6765163297044008E-2</v>
      </c>
      <c r="D40">
        <v>-0.12859195402298801</v>
      </c>
      <c r="E40">
        <v>-0.283731916149985</v>
      </c>
      <c r="F40">
        <v>-0.109724770642201</v>
      </c>
      <c r="G40">
        <v>-0.24140087554721701</v>
      </c>
      <c r="H40">
        <v>-0.277761238463828</v>
      </c>
      <c r="I40">
        <v>0.43720379146919403</v>
      </c>
    </row>
    <row r="41" spans="1:9">
      <c r="A41" s="1" t="s">
        <v>54</v>
      </c>
      <c r="B41" t="str">
        <f>HYPERLINK("https://www.suredividend.com/sure-analysis-research-database/","NorthWest Healthcare Properties REIT Investment Trust")</f>
        <v>NorthWest Healthcare Properties REIT Investment Trust</v>
      </c>
      <c r="C41">
        <v>-5.8317527315470012E-2</v>
      </c>
      <c r="D41">
        <v>-5.6224899598392997E-2</v>
      </c>
      <c r="E41">
        <v>-0.25867507886435298</v>
      </c>
      <c r="F41">
        <v>2.6200873362445001E-2</v>
      </c>
      <c r="G41">
        <v>-0.350828729281767</v>
      </c>
      <c r="H41">
        <v>-0.28778526473173199</v>
      </c>
      <c r="I41">
        <v>-0.13464016988056801</v>
      </c>
    </row>
    <row r="42" spans="1:9">
      <c r="A42" s="1" t="s">
        <v>55</v>
      </c>
      <c r="B42" t="str">
        <f>HYPERLINK("https://www.suredividend.com/sure-analysis-O/","Realty Income Corp.")</f>
        <v>Realty Income Corp.</v>
      </c>
      <c r="C42">
        <v>-4.2100635133770013E-2</v>
      </c>
      <c r="D42">
        <v>3.7136865398964998E-2</v>
      </c>
      <c r="E42">
        <v>-2.4361462807279001E-2</v>
      </c>
      <c r="F42">
        <v>2.4478507238387001E-2</v>
      </c>
      <c r="G42">
        <v>5.753176411508E-3</v>
      </c>
      <c r="H42">
        <v>0.178566859774484</v>
      </c>
      <c r="I42">
        <v>0.59990275052283903</v>
      </c>
    </row>
    <row r="43" spans="1:9">
      <c r="A43" s="1" t="s">
        <v>56</v>
      </c>
      <c r="B43" t="str">
        <f>HYPERLINK("https://www.suredividend.com/sure-analysis-ORC/","Orchid Island Capital Inc")</f>
        <v>Orchid Island Capital Inc</v>
      </c>
      <c r="C43">
        <v>-0.10523308025144899</v>
      </c>
      <c r="D43">
        <v>4.7801147227533002E-2</v>
      </c>
      <c r="E43">
        <v>-7.0193596552250007E-2</v>
      </c>
      <c r="F43">
        <v>7.2218200316969003E-2</v>
      </c>
      <c r="G43">
        <v>-0.139967199478958</v>
      </c>
      <c r="H43">
        <v>-0.42855057275291503</v>
      </c>
      <c r="I43">
        <v>-0.32768985400564299</v>
      </c>
    </row>
    <row r="44" spans="1:9">
      <c r="A44" s="1" t="s">
        <v>57</v>
      </c>
      <c r="B44" t="str">
        <f>HYPERLINK("https://www.suredividend.com/sure-analysis-OXSQ/","Oxford Square Capital Corp")</f>
        <v>Oxford Square Capital Corp</v>
      </c>
      <c r="C44">
        <v>1.2665369101012E-2</v>
      </c>
      <c r="D44">
        <v>0.14983024790211999</v>
      </c>
      <c r="E44">
        <v>4.4697939704341001E-2</v>
      </c>
      <c r="F44">
        <v>0.17362450554120701</v>
      </c>
      <c r="G44">
        <v>-2.3368426779835999E-2</v>
      </c>
      <c r="H44">
        <v>0.112350498853566</v>
      </c>
      <c r="I44">
        <v>-0.39469557739972011</v>
      </c>
    </row>
    <row r="45" spans="1:9">
      <c r="A45" s="1" t="s">
        <v>58</v>
      </c>
      <c r="B45" t="str">
        <f>HYPERLINK("https://www.suredividend.com/sure-analysis-PBT/","Permian Basin Royalty Trust")</f>
        <v>Permian Basin Royalty Trust</v>
      </c>
      <c r="C45">
        <v>7.5433817981867005E-2</v>
      </c>
      <c r="D45">
        <v>0.21245614878177699</v>
      </c>
      <c r="E45">
        <v>0.47720087121478211</v>
      </c>
      <c r="F45">
        <v>4.4509558805960001E-3</v>
      </c>
      <c r="G45">
        <v>1.0029055228750381</v>
      </c>
      <c r="H45">
        <v>5.4474087703158549</v>
      </c>
      <c r="I45">
        <v>2.792331163853357</v>
      </c>
    </row>
    <row r="46" spans="1:9">
      <c r="A46" s="1" t="s">
        <v>59</v>
      </c>
      <c r="B46" t="str">
        <f>HYPERLINK("https://www.suredividend.com/sure-analysis-PECO/","Phillips Edison &amp; Company Inc")</f>
        <v>Phillips Edison &amp; Company Inc</v>
      </c>
      <c r="C46">
        <v>7.7655303176640007E-3</v>
      </c>
      <c r="D46">
        <v>5.9568298566411007E-2</v>
      </c>
      <c r="E46">
        <v>5.0710492231991998E-2</v>
      </c>
      <c r="F46">
        <v>7.0857886326745001E-2</v>
      </c>
      <c r="G46">
        <v>2.2740982024369E-2</v>
      </c>
      <c r="H46">
        <v>0.27380639344877999</v>
      </c>
      <c r="I46">
        <v>0.27380639344877999</v>
      </c>
    </row>
    <row r="47" spans="1:9">
      <c r="A47" s="1" t="s">
        <v>60</v>
      </c>
      <c r="B47" t="str">
        <f>HYPERLINK("https://www.suredividend.com/sure-analysis-PFLT/","PennantPark Floating Rate Capital Ltd")</f>
        <v>PennantPark Floating Rate Capital Ltd</v>
      </c>
      <c r="C47">
        <v>8.6481732566230009E-3</v>
      </c>
      <c r="D47">
        <v>-2.1168019487735001E-2</v>
      </c>
      <c r="E47">
        <v>-3.2802150499849997E-2</v>
      </c>
      <c r="F47">
        <v>1.9368935634397001E-2</v>
      </c>
      <c r="G47">
        <v>-6.3146161111631002E-2</v>
      </c>
      <c r="H47">
        <v>0.11410183761029601</v>
      </c>
      <c r="I47">
        <v>0.39457117886230297</v>
      </c>
    </row>
    <row r="48" spans="1:9">
      <c r="A48" s="1" t="s">
        <v>61</v>
      </c>
      <c r="B48" t="str">
        <f>HYPERLINK("https://www.suredividend.com/sure-analysis-research-database/","Pine Cliff Energy Ltd")</f>
        <v>Pine Cliff Energy Ltd</v>
      </c>
      <c r="C48">
        <v>3.3854724662523997E-2</v>
      </c>
      <c r="D48">
        <v>-0.24015748031496001</v>
      </c>
      <c r="E48">
        <v>-0.31041875089324</v>
      </c>
      <c r="F48">
        <v>-0.22177419354838701</v>
      </c>
      <c r="G48">
        <v>0.44569288389513101</v>
      </c>
      <c r="H48">
        <v>2.8037051635790302</v>
      </c>
      <c r="I48">
        <v>3.195652173913043</v>
      </c>
    </row>
    <row r="49" spans="1:9">
      <c r="A49" s="1" t="s">
        <v>62</v>
      </c>
      <c r="B49" t="str">
        <f>HYPERLINK("https://www.suredividend.com/sure-analysis-research-database/","Primaris REIT")</f>
        <v>Primaris REIT</v>
      </c>
      <c r="C49">
        <v>-2.5900389704937E-2</v>
      </c>
      <c r="D49">
        <v>-2.1702479054484001E-2</v>
      </c>
      <c r="E49">
        <v>3.3918181818181001E-2</v>
      </c>
      <c r="F49">
        <v>-2.1702479054484001E-2</v>
      </c>
      <c r="G49">
        <v>-1.7222010991669E-2</v>
      </c>
      <c r="H49">
        <v>-2.7940170940170001E-2</v>
      </c>
      <c r="I49">
        <v>-2.7940170940170001E-2</v>
      </c>
    </row>
    <row r="50" spans="1:9">
      <c r="A50" s="1" t="s">
        <v>63</v>
      </c>
      <c r="B50" t="str">
        <f>HYPERLINK("https://www.suredividend.com/sure-analysis-PPRQF/","Choice Properties Real Estate Investment Trust")</f>
        <v>Choice Properties Real Estate Investment Trust</v>
      </c>
      <c r="C50">
        <v>-1.8058690744919999E-2</v>
      </c>
      <c r="D50">
        <v>-1.1363636363636E-2</v>
      </c>
      <c r="E50">
        <v>5.5825242718446001E-2</v>
      </c>
      <c r="F50">
        <v>1.115760111576E-2</v>
      </c>
      <c r="G50">
        <v>-7.9170194750211004E-2</v>
      </c>
      <c r="H50">
        <v>4.6719796719796002E-2</v>
      </c>
      <c r="I50">
        <v>0.172380336351875</v>
      </c>
    </row>
    <row r="51" spans="1:9">
      <c r="A51" s="1" t="s">
        <v>64</v>
      </c>
      <c r="B51" t="str">
        <f>HYPERLINK("https://www.suredividend.com/sure-analysis-research-database/","Paramount Resources Ltd.")</f>
        <v>Paramount Resources Ltd.</v>
      </c>
      <c r="C51">
        <v>-4.8638132295719012E-2</v>
      </c>
      <c r="D51">
        <v>-3.1069192359515E-2</v>
      </c>
      <c r="E51">
        <v>-7.6971476510067E-2</v>
      </c>
      <c r="F51">
        <v>4.0425531914893002E-2</v>
      </c>
      <c r="G51">
        <v>4.8356360171510002E-2</v>
      </c>
      <c r="H51">
        <v>1.558572176036277</v>
      </c>
      <c r="I51">
        <v>0.53666201117318402</v>
      </c>
    </row>
    <row r="52" spans="1:9">
      <c r="A52" s="1" t="s">
        <v>65</v>
      </c>
      <c r="B52" t="str">
        <f>HYPERLINK("https://www.suredividend.com/sure-analysis-PRT/","PermRock Royalty Trust")</f>
        <v>PermRock Royalty Trust</v>
      </c>
      <c r="C52">
        <v>-2.4736358830240002E-2</v>
      </c>
      <c r="D52">
        <v>-3.8646150470391001E-2</v>
      </c>
      <c r="E52">
        <v>-0.165754272385395</v>
      </c>
      <c r="F52">
        <v>-7.4587458745874011E-2</v>
      </c>
      <c r="G52">
        <v>-0.19617466287496499</v>
      </c>
      <c r="H52">
        <v>0.74148510670012102</v>
      </c>
      <c r="I52">
        <v>-0.27709600907497101</v>
      </c>
    </row>
    <row r="53" spans="1:9">
      <c r="A53" s="1" t="s">
        <v>66</v>
      </c>
      <c r="B53" t="str">
        <f>HYPERLINK("https://www.suredividend.com/sure-analysis-PSEC/","Prospect Capital Corp")</f>
        <v>Prospect Capital Corp</v>
      </c>
      <c r="C53">
        <v>-2.2379580944328001E-2</v>
      </c>
      <c r="D53">
        <v>-1.6506738257887E-2</v>
      </c>
      <c r="E53">
        <v>4.7001895922352002E-2</v>
      </c>
      <c r="F53">
        <v>7.5706477497383004E-2</v>
      </c>
      <c r="G53">
        <v>-3.0581863742299999E-3</v>
      </c>
      <c r="H53">
        <v>0.20286085825747699</v>
      </c>
      <c r="I53">
        <v>0.89224435523052104</v>
      </c>
    </row>
    <row r="54" spans="1:9">
      <c r="A54" s="1" t="s">
        <v>67</v>
      </c>
      <c r="B54" t="str">
        <f>HYPERLINK("https://www.suredividend.com/sure-analysis-PVL/","Permianville Royalty Trust")</f>
        <v>Permianville Royalty Trust</v>
      </c>
      <c r="C54">
        <v>-9.8056567169259007E-2</v>
      </c>
      <c r="D54">
        <v>-0.20701418397270899</v>
      </c>
      <c r="E54">
        <v>-0.10756381760625</v>
      </c>
      <c r="F54">
        <v>-0.18821222889351799</v>
      </c>
      <c r="G54">
        <v>0.11134409729503</v>
      </c>
      <c r="H54">
        <v>1.3484579936192831</v>
      </c>
      <c r="I54">
        <v>-0.16509136735979801</v>
      </c>
    </row>
    <row r="55" spans="1:9">
      <c r="A55" s="1" t="s">
        <v>68</v>
      </c>
      <c r="B55" t="str">
        <f>HYPERLINK("https://www.suredividend.com/sure-analysis-research-database/","RioCan Real Estate Investment Trust")</f>
        <v>RioCan Real Estate Investment Trust</v>
      </c>
      <c r="C55">
        <v>-5.7827102803737998E-2</v>
      </c>
      <c r="D55">
        <v>3.0670926517571001E-2</v>
      </c>
      <c r="E55">
        <v>6.1184210526315001E-2</v>
      </c>
      <c r="F55">
        <v>3.6625728626422001E-2</v>
      </c>
      <c r="G55">
        <v>-0.18121827411167499</v>
      </c>
      <c r="H55">
        <v>4.6722907203114013E-2</v>
      </c>
      <c r="I55">
        <v>-0.11324903793292999</v>
      </c>
    </row>
    <row r="56" spans="1:9">
      <c r="A56" s="1" t="s">
        <v>69</v>
      </c>
      <c r="B56" t="str">
        <f>HYPERLINK("https://www.suredividend.com/sure-analysis-SBR/","Sabine Royalty Trust")</f>
        <v>Sabine Royalty Trust</v>
      </c>
      <c r="C56">
        <v>-9.2889118042471006E-2</v>
      </c>
      <c r="D56">
        <v>-6.7887037316702009E-2</v>
      </c>
      <c r="E56">
        <v>5.7575357511032002E-2</v>
      </c>
      <c r="F56">
        <v>-0.105715581926191</v>
      </c>
      <c r="G56">
        <v>0.38961681270253701</v>
      </c>
      <c r="H56">
        <v>1.84493409047117</v>
      </c>
      <c r="I56">
        <v>1.7109832624685419</v>
      </c>
    </row>
    <row r="57" spans="1:9">
      <c r="A57" s="1" t="s">
        <v>70</v>
      </c>
      <c r="B57" t="str">
        <f>HYPERLINK("https://www.suredividend.com/sure-analysis-SCM/","Stellus Capital Investment Corp")</f>
        <v>Stellus Capital Investment Corp</v>
      </c>
      <c r="C57">
        <v>4.5612971662373013E-2</v>
      </c>
      <c r="D57">
        <v>0.135980962216285</v>
      </c>
      <c r="E57">
        <v>0.18466953339004299</v>
      </c>
      <c r="F57">
        <v>0.165093253511397</v>
      </c>
      <c r="G57">
        <v>0.17031200610597499</v>
      </c>
      <c r="H57">
        <v>0.45705153431941797</v>
      </c>
      <c r="I57">
        <v>1.072949241420748</v>
      </c>
    </row>
    <row r="58" spans="1:9">
      <c r="A58" s="1" t="s">
        <v>71</v>
      </c>
      <c r="B58" t="str">
        <f>HYPERLINK("https://www.suredividend.com/sure-analysis-research-database/","Savaria Corp.")</f>
        <v>Savaria Corp.</v>
      </c>
      <c r="C58">
        <v>0.110108303249097</v>
      </c>
      <c r="D58">
        <v>0.133901820696012</v>
      </c>
      <c r="E58">
        <v>0.168746021037428</v>
      </c>
      <c r="F58">
        <v>0.19417475728155301</v>
      </c>
      <c r="G58">
        <v>-0.13521570392035501</v>
      </c>
      <c r="H58">
        <v>-8.7537091988130006E-2</v>
      </c>
      <c r="I58">
        <v>-3.0732860520094E-2</v>
      </c>
    </row>
    <row r="59" spans="1:9">
      <c r="A59" s="1" t="s">
        <v>72</v>
      </c>
      <c r="B59" t="str">
        <f>HYPERLINK("https://www.suredividend.com/sure-analysis-SJR/","Shaw Communications Inc.")</f>
        <v>Shaw Communications Inc.</v>
      </c>
      <c r="C59">
        <v>-2.1522444738525E-2</v>
      </c>
      <c r="D59">
        <v>6.0248210303954997E-2</v>
      </c>
      <c r="E59">
        <v>0.13558250158101601</v>
      </c>
      <c r="F59">
        <v>9.6106835039880007E-3</v>
      </c>
      <c r="G59">
        <v>-8.6005870895170013E-3</v>
      </c>
      <c r="H59">
        <v>0.71553356001400403</v>
      </c>
      <c r="I59">
        <v>0.84856002864596602</v>
      </c>
    </row>
    <row r="60" spans="1:9">
      <c r="A60" s="1" t="s">
        <v>73</v>
      </c>
      <c r="B60" t="str">
        <f>HYPERLINK("https://www.suredividend.com/sure-analysis-SJT/","San Juan Basin Royalty Trust")</f>
        <v>San Juan Basin Royalty Trust</v>
      </c>
      <c r="C60">
        <v>0.118565919922258</v>
      </c>
      <c r="D60">
        <v>-2.6041244722889E-2</v>
      </c>
      <c r="E60">
        <v>1.7127601571752998E-2</v>
      </c>
      <c r="F60">
        <v>-1.908345043289E-2</v>
      </c>
      <c r="G60">
        <v>0.7072170153681091</v>
      </c>
      <c r="H60">
        <v>2.8972733494218921</v>
      </c>
      <c r="I60">
        <v>1.0085763611724741</v>
      </c>
    </row>
    <row r="61" spans="1:9">
      <c r="A61" s="1" t="s">
        <v>74</v>
      </c>
      <c r="B61" t="str">
        <f>HYPERLINK("https://www.suredividend.com/sure-analysis-SLG/","SL Green Realty Corp.")</f>
        <v>SL Green Realty Corp.</v>
      </c>
      <c r="C61">
        <v>-0.17446552243300201</v>
      </c>
      <c r="D61">
        <v>-0.13671275735507099</v>
      </c>
      <c r="E61">
        <v>-0.191247442411484</v>
      </c>
      <c r="F61">
        <v>3.1151176330762999E-2</v>
      </c>
      <c r="G61">
        <v>-0.53055373289918306</v>
      </c>
      <c r="H61">
        <v>-0.45465800357408198</v>
      </c>
      <c r="I61">
        <v>-0.54455687656654106</v>
      </c>
    </row>
    <row r="62" spans="1:9">
      <c r="A62" s="1" t="s">
        <v>75</v>
      </c>
      <c r="B62" t="str">
        <f>HYPERLINK("https://www.suredividend.com/sure-analysis-SLRC/","SLR Investment Corp")</f>
        <v>SLR Investment Corp</v>
      </c>
      <c r="C62">
        <v>-3.5954013372460999E-2</v>
      </c>
      <c r="D62">
        <v>4.6544628920107002E-2</v>
      </c>
      <c r="E62">
        <v>3.3868842347267003E-2</v>
      </c>
      <c r="F62">
        <v>7.9636949202166005E-2</v>
      </c>
      <c r="G62">
        <v>-7.4950925362650009E-2</v>
      </c>
      <c r="H62">
        <v>-4.9576658891451013E-2</v>
      </c>
      <c r="I62">
        <v>0.14297669877333399</v>
      </c>
    </row>
    <row r="63" spans="1:9">
      <c r="A63" s="1" t="s">
        <v>76</v>
      </c>
      <c r="B63" t="str">
        <f>HYPERLINK("https://www.suredividend.com/sure-analysis-research-database/","Slate Grocery REIT")</f>
        <v>Slate Grocery REIT</v>
      </c>
      <c r="C63">
        <v>-9.4516845735508004E-2</v>
      </c>
      <c r="D63">
        <v>-6.9349533920689002E-2</v>
      </c>
      <c r="E63">
        <v>2.2093915517209E-2</v>
      </c>
      <c r="F63">
        <v>-1.6894689468946001E-2</v>
      </c>
      <c r="G63">
        <v>-9.2078137988362008E-2</v>
      </c>
      <c r="H63">
        <v>0.16197153130917599</v>
      </c>
      <c r="I63">
        <v>0.15245742503218099</v>
      </c>
    </row>
    <row r="64" spans="1:9">
      <c r="A64" s="1" t="s">
        <v>77</v>
      </c>
      <c r="B64" t="str">
        <f>HYPERLINK("https://www.suredividend.com/sure-analysis-STAG/","STAG Industrial Inc")</f>
        <v>STAG Industrial Inc</v>
      </c>
      <c r="C64">
        <v>-5.4178094311244013E-2</v>
      </c>
      <c r="D64">
        <v>4.6027023638804003E-2</v>
      </c>
      <c r="E64">
        <v>0.15708013989136099</v>
      </c>
      <c r="F64">
        <v>6.6270204900915008E-2</v>
      </c>
      <c r="G64">
        <v>-0.10711489272850599</v>
      </c>
      <c r="H64">
        <v>0.17432213018807699</v>
      </c>
      <c r="I64">
        <v>0.88426711317720108</v>
      </c>
    </row>
    <row r="65" spans="1:9">
      <c r="A65" s="1" t="s">
        <v>78</v>
      </c>
      <c r="B65" t="str">
        <f>HYPERLINK("https://www.suredividend.com/sure-analysis-SUUIF/","Superior Plus Corp")</f>
        <v>Superior Plus Corp</v>
      </c>
      <c r="C65">
        <v>0.10652785962155401</v>
      </c>
      <c r="D65">
        <v>0.13702113917407799</v>
      </c>
      <c r="E65">
        <v>1.1152594294466E-2</v>
      </c>
      <c r="F65">
        <v>1.6847172081828999E-2</v>
      </c>
      <c r="G65">
        <v>-5.2690582959641012E-2</v>
      </c>
      <c r="H65">
        <v>-0.20283018867924499</v>
      </c>
      <c r="I65">
        <v>-0.130390038077596</v>
      </c>
    </row>
    <row r="66" spans="1:9">
      <c r="A66" s="1" t="s">
        <v>79</v>
      </c>
      <c r="B66" t="str">
        <f>HYPERLINK("https://www.suredividend.com/sure-analysis-research-database/","Timbercreek Financial Corp")</f>
        <v>Timbercreek Financial Corp</v>
      </c>
      <c r="C66">
        <v>4.5410760974267002E-2</v>
      </c>
      <c r="D66">
        <v>5.6734999043694001E-2</v>
      </c>
      <c r="E66">
        <v>-4.7099404201944001E-2</v>
      </c>
      <c r="F66">
        <v>0.159183673469387</v>
      </c>
      <c r="G66">
        <v>-0.200315789473684</v>
      </c>
      <c r="H66">
        <v>-0.12288753229134999</v>
      </c>
      <c r="I66">
        <v>6.1292913770823007E-2</v>
      </c>
    </row>
    <row r="67" spans="1:9">
      <c r="A67" s="1" t="s">
        <v>80</v>
      </c>
      <c r="B67" t="str">
        <f>HYPERLINK("https://www.suredividend.com/sure-analysis-research-database/","Tamarack Valley Energy Ltd")</f>
        <v>Tamarack Valley Energy Ltd</v>
      </c>
      <c r="C67">
        <v>-7.0381231671554009E-2</v>
      </c>
      <c r="D67">
        <v>-0.16292579878531799</v>
      </c>
      <c r="E67">
        <v>2.9220779220779002E-2</v>
      </c>
      <c r="F67">
        <v>-3.9393939393939002E-2</v>
      </c>
      <c r="G67">
        <v>-0.25934579439252298</v>
      </c>
      <c r="H67">
        <v>0.67964817464102101</v>
      </c>
      <c r="I67">
        <v>0.54664324746291904</v>
      </c>
    </row>
    <row r="68" spans="1:9">
      <c r="A68" s="1" t="s">
        <v>81</v>
      </c>
      <c r="B68" t="str">
        <f>HYPERLINK("https://www.suredividend.com/sure-analysis-TRSWF/","TransAlta Renewables Inc")</f>
        <v>TransAlta Renewables Inc</v>
      </c>
      <c r="C68">
        <v>-9.4401756311745008E-2</v>
      </c>
      <c r="D68">
        <v>-0.22389463781749699</v>
      </c>
      <c r="E68">
        <v>-0.38979289940828399</v>
      </c>
      <c r="F68">
        <v>-1.210653753026E-3</v>
      </c>
      <c r="G68">
        <v>-0.38661710037174701</v>
      </c>
      <c r="H68">
        <v>-0.47582105483864812</v>
      </c>
      <c r="I68">
        <v>-0.105710445301998</v>
      </c>
    </row>
    <row r="69" spans="1:9">
      <c r="A69" s="1" t="s">
        <v>82</v>
      </c>
      <c r="B69" t="str">
        <f>HYPERLINK("https://www.suredividend.com/sure-analysis-WSR/","Whitestone REIT")</f>
        <v>Whitestone REIT</v>
      </c>
      <c r="C69">
        <v>-7.4343598998661012E-2</v>
      </c>
      <c r="D69">
        <v>-1.5540833384929001E-2</v>
      </c>
      <c r="E69">
        <v>-1.2606346643482E-2</v>
      </c>
      <c r="F69">
        <v>1.827232058471E-3</v>
      </c>
      <c r="G69">
        <v>-0.22544187972427601</v>
      </c>
      <c r="H69">
        <v>8.1215857832581007E-2</v>
      </c>
      <c r="I69">
        <v>0.22350044246085099</v>
      </c>
    </row>
  </sheetData>
  <autoFilter ref="A1:I69"/>
  <conditionalFormatting sqref="A1:I1">
    <cfRule type="cellIs" dxfId="9" priority="10" operator="notEqual">
      <formula>-13.345</formula>
    </cfRule>
  </conditionalFormatting>
  <conditionalFormatting sqref="A2:A69">
    <cfRule type="cellIs" dxfId="8" priority="1" operator="notEqual">
      <formula>"None"</formula>
    </cfRule>
  </conditionalFormatting>
  <conditionalFormatting sqref="B2:B69">
    <cfRule type="cellIs" dxfId="7" priority="2" operator="notEqual">
      <formula>"None"</formula>
    </cfRule>
  </conditionalFormatting>
  <conditionalFormatting sqref="C2:C69">
    <cfRule type="cellIs" dxfId="6" priority="3" operator="notEqual">
      <formula>"None"</formula>
    </cfRule>
  </conditionalFormatting>
  <conditionalFormatting sqref="D2:D69">
    <cfRule type="cellIs" dxfId="5" priority="4" operator="notEqual">
      <formula>"None"</formula>
    </cfRule>
  </conditionalFormatting>
  <conditionalFormatting sqref="E2:E69">
    <cfRule type="cellIs" dxfId="4" priority="5" operator="notEqual">
      <formula>"None"</formula>
    </cfRule>
  </conditionalFormatting>
  <conditionalFormatting sqref="F2:F69">
    <cfRule type="cellIs" dxfId="3" priority="6" operator="notEqual">
      <formula>"None"</formula>
    </cfRule>
  </conditionalFormatting>
  <conditionalFormatting sqref="G2:G69">
    <cfRule type="cellIs" dxfId="2" priority="7" operator="notEqual">
      <formula>"None"</formula>
    </cfRule>
  </conditionalFormatting>
  <conditionalFormatting sqref="H2:H69">
    <cfRule type="cellIs" dxfId="1" priority="8" operator="notEqual">
      <formula>"None"</formula>
    </cfRule>
  </conditionalFormatting>
  <conditionalFormatting sqref="I2:I69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hidden="1" customWidth="1"/>
  </cols>
  <sheetData>
    <row r="1" spans="1:2">
      <c r="A1" s="1" t="s">
        <v>97</v>
      </c>
      <c r="B1" s="1"/>
    </row>
    <row r="2" spans="1:2">
      <c r="A2" s="1" t="s">
        <v>98</v>
      </c>
    </row>
    <row r="3" spans="1:2">
      <c r="A3" s="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Characteristics</vt:lpstr>
      <vt:lpstr>Performance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JC</cp:lastModifiedBy>
  <dcterms:created xsi:type="dcterms:W3CDTF">2023-03-05T12:29:16Z</dcterms:created>
  <dcterms:modified xsi:type="dcterms:W3CDTF">2023-03-05T14:08:04Z</dcterms:modified>
</cp:coreProperties>
</file>