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acteristics" sheetId="1" r:id="rId1"/>
    <sheet name="Performance" sheetId="2" r:id="rId2"/>
    <sheet name="Notes" sheetId="3" r:id="rId3"/>
  </sheets>
  <definedNames>
    <definedName name="_xlnm._FilterDatabase" localSheetId="0" hidden="1">Characteristics!$A$1:$O$69</definedName>
    <definedName name="_xlnm._FilterDatabase" localSheetId="1" hidden="1">Performance!$A$1:$I$69</definedName>
  </definedNames>
  <calcPr calcId="124519" fullCalcOnLoad="1"/>
</workbook>
</file>

<file path=xl/sharedStrings.xml><?xml version="1.0" encoding="utf-8"?>
<sst xmlns="http://schemas.openxmlformats.org/spreadsheetml/2006/main" count="254" uniqueCount="104">
  <si>
    <t>Name</t>
  </si>
  <si>
    <t>Sector</t>
  </si>
  <si>
    <t>Price</t>
  </si>
  <si>
    <t>Dividend Yield</t>
  </si>
  <si>
    <t>Years of Dividend Increases</t>
  </si>
  <si>
    <t>1-Year Dividend Growth</t>
  </si>
  <si>
    <t>5-Year Dividend Growth (Annualized)</t>
  </si>
  <si>
    <t>Dividends Per Share (TTM)</t>
  </si>
  <si>
    <t>Market Cap ($M)</t>
  </si>
  <si>
    <t>Trailing P/E Ratio</t>
  </si>
  <si>
    <t>Payout Ratio</t>
  </si>
  <si>
    <t>Beta</t>
  </si>
  <si>
    <t>52-Week High</t>
  </si>
  <si>
    <t>52-Week Low</t>
  </si>
  <si>
    <t>Ticker</t>
  </si>
  <si>
    <t>ABT</t>
  </si>
  <si>
    <t>ABBV</t>
  </si>
  <si>
    <t>AFL</t>
  </si>
  <si>
    <t>AOS</t>
  </si>
  <si>
    <t>APD</t>
  </si>
  <si>
    <t>ADM</t>
  </si>
  <si>
    <t>ADP</t>
  </si>
  <si>
    <t>BDX</t>
  </si>
  <si>
    <t>BF.B</t>
  </si>
  <si>
    <t>BRO</t>
  </si>
  <si>
    <t>CAH</t>
  </si>
  <si>
    <t>CAT</t>
  </si>
  <si>
    <t>CB</t>
  </si>
  <si>
    <t>CHD</t>
  </si>
  <si>
    <t>CHRW</t>
  </si>
  <si>
    <t>CINF</t>
  </si>
  <si>
    <t>CLX</t>
  </si>
  <si>
    <t>CTAS</t>
  </si>
  <si>
    <t>CVX</t>
  </si>
  <si>
    <t>KO</t>
  </si>
  <si>
    <t>CL</t>
  </si>
  <si>
    <t>ED</t>
  </si>
  <si>
    <t>DOV</t>
  </si>
  <si>
    <t>ECL</t>
  </si>
  <si>
    <t>EMR</t>
  </si>
  <si>
    <t>FRT</t>
  </si>
  <si>
    <t>BEN</t>
  </si>
  <si>
    <t>GD</t>
  </si>
  <si>
    <t>GPC</t>
  </si>
  <si>
    <t>HRL</t>
  </si>
  <si>
    <t>ITW</t>
  </si>
  <si>
    <t>JNJ</t>
  </si>
  <si>
    <t>KMB</t>
  </si>
  <si>
    <t>LEG</t>
  </si>
  <si>
    <t>LIN</t>
  </si>
  <si>
    <t>LOW</t>
  </si>
  <si>
    <t>MKC</t>
  </si>
  <si>
    <t>MCD</t>
  </si>
  <si>
    <t>MDT</t>
  </si>
  <si>
    <t>MMM</t>
  </si>
  <si>
    <t>NDSN</t>
  </si>
  <si>
    <t>NUE</t>
  </si>
  <si>
    <t>PNR</t>
  </si>
  <si>
    <t>PEP</t>
  </si>
  <si>
    <t>PPG</t>
  </si>
  <si>
    <t>PG</t>
  </si>
  <si>
    <t>ROP</t>
  </si>
  <si>
    <t>SPGI</t>
  </si>
  <si>
    <t>SHW</t>
  </si>
  <si>
    <t>SJM</t>
  </si>
  <si>
    <t>SWK</t>
  </si>
  <si>
    <t>SYY</t>
  </si>
  <si>
    <t>TROW</t>
  </si>
  <si>
    <t>TGT</t>
  </si>
  <si>
    <t>VFC</t>
  </si>
  <si>
    <t>GWW</t>
  </si>
  <si>
    <t>WMT</t>
  </si>
  <si>
    <t>WBA</t>
  </si>
  <si>
    <t>IBM</t>
  </si>
  <si>
    <t>NEE</t>
  </si>
  <si>
    <t>WST</t>
  </si>
  <si>
    <t>AMCR</t>
  </si>
  <si>
    <t>ATO</t>
  </si>
  <si>
    <t>O</t>
  </si>
  <si>
    <t>ESS</t>
  </si>
  <si>
    <t>ALB</t>
  </si>
  <si>
    <t>EXPD</t>
  </si>
  <si>
    <t>XOM</t>
  </si>
  <si>
    <t>Healthcare</t>
  </si>
  <si>
    <t>Financial Services</t>
  </si>
  <si>
    <t>Industrials</t>
  </si>
  <si>
    <t>Basic Materials</t>
  </si>
  <si>
    <t>Consumer Defensive</t>
  </si>
  <si>
    <t>Energy</t>
  </si>
  <si>
    <t>Utilities</t>
  </si>
  <si>
    <t>Real Estate</t>
  </si>
  <si>
    <t>Consumer Cyclical</t>
  </si>
  <si>
    <t>Technology</t>
  </si>
  <si>
    <t>N/A</t>
  </si>
  <si>
    <t>One Month Price Return</t>
  </si>
  <si>
    <t>Three Month Price Return</t>
  </si>
  <si>
    <t>Six Month Price Return</t>
  </si>
  <si>
    <t>Year-To-Date Price Return</t>
  </si>
  <si>
    <t>One Year Price Return</t>
  </si>
  <si>
    <t>Two Year Price Return</t>
  </si>
  <si>
    <t>Five Year Price Return</t>
  </si>
  <si>
    <t>Notes</t>
  </si>
  <si>
    <t>Data Provided by IEX Cloud</t>
  </si>
  <si>
    <t>Data updated on 2023-03-05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</si>
</sst>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9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45.7109375" customWidth="1"/>
    <col min="3" max="3" width="25.7109375" customWidth="1"/>
    <col min="4" max="4" width="10.7109375" customWidth="1"/>
    <col min="5" max="5" width="18.7109375" customWidth="1"/>
    <col min="6" max="6" width="25.7109375" customWidth="1"/>
    <col min="7" max="7" width="34.7109375" customWidth="1"/>
    <col min="8" max="8" width="22.7109375" customWidth="1"/>
    <col min="9" max="9" width="22.7109375" customWidth="1"/>
    <col min="10" max="10" width="22.7109375" customWidth="1"/>
    <col min="11" max="11" width="20.7109375" customWidth="1"/>
    <col min="12" max="12" width="15.7109375" customWidth="1"/>
    <col min="13" max="13" width="15.7109375" customWidth="1"/>
    <col min="14" max="14" width="15.7109375" customWidth="1"/>
    <col min="15" max="15" width="15.7109375" customWidth="1"/>
  </cols>
  <sheetData>
    <row r="1" spans="1:1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1" t="s">
        <v>15</v>
      </c>
      <c r="B2">
        <f>HYPERLINK("https://www.suredividend.com/sure-analysis-ABT/","Abbott Laboratories")</f>
        <v>0</v>
      </c>
      <c r="C2" t="s">
        <v>83</v>
      </c>
      <c r="D2">
        <v>104.45</v>
      </c>
      <c r="E2">
        <v>0.01953087601723313</v>
      </c>
      <c r="F2">
        <v>51</v>
      </c>
      <c r="G2">
        <v>0.08510638297872331</v>
      </c>
      <c r="H2">
        <v>0.127411418189695</v>
      </c>
      <c r="I2">
        <v>1.907188983280342</v>
      </c>
      <c r="J2">
        <v>181528.484037</v>
      </c>
      <c r="K2">
        <v>26.18325170010818</v>
      </c>
      <c r="L2">
        <v>0.4852898176285858</v>
      </c>
      <c r="N2">
        <v>122.66</v>
      </c>
      <c r="O2">
        <v>92.83</v>
      </c>
    </row>
    <row r="3" spans="1:15">
      <c r="A3" s="1" t="s">
        <v>16</v>
      </c>
      <c r="B3">
        <f>HYPERLINK("https://www.suredividend.com/sure-analysis-ABBV/","Abbvie Inc")</f>
        <v>0</v>
      </c>
      <c r="C3" t="s">
        <v>83</v>
      </c>
      <c r="D3">
        <v>156.06</v>
      </c>
      <c r="E3">
        <v>0.03793412789952582</v>
      </c>
      <c r="F3">
        <v>51</v>
      </c>
      <c r="G3">
        <v>0.04964539007092195</v>
      </c>
      <c r="H3">
        <v>0.0904307661344419</v>
      </c>
      <c r="I3">
        <v>5.629217055538849</v>
      </c>
      <c r="J3">
        <v>276132.559474</v>
      </c>
      <c r="K3">
        <v>23.43681543662027</v>
      </c>
      <c r="L3">
        <v>0.8490523462351205</v>
      </c>
      <c r="N3">
        <v>169.46</v>
      </c>
      <c r="O3">
        <v>131.49</v>
      </c>
    </row>
    <row r="4" spans="1:15">
      <c r="A4" s="1" t="s">
        <v>17</v>
      </c>
      <c r="B4">
        <f>HYPERLINK("https://www.suredividend.com/sure-analysis-AFL/","Aflac Inc.")</f>
        <v>0</v>
      </c>
      <c r="C4" t="s">
        <v>84</v>
      </c>
      <c r="D4">
        <v>68.44</v>
      </c>
      <c r="E4">
        <v>0.02454704850964348</v>
      </c>
      <c r="F4">
        <v>41</v>
      </c>
      <c r="G4">
        <v>0.04999999999999982</v>
      </c>
      <c r="H4">
        <v>0.1006650808520966</v>
      </c>
      <c r="I4">
        <v>1.605731211879853</v>
      </c>
      <c r="J4">
        <v>41899.559869</v>
      </c>
      <c r="K4">
        <v>9.973710990030945</v>
      </c>
      <c r="L4">
        <v>0.2436617923945149</v>
      </c>
      <c r="N4">
        <v>73.58</v>
      </c>
      <c r="O4">
        <v>51.13</v>
      </c>
    </row>
    <row r="5" spans="1:15">
      <c r="A5" s="1" t="s">
        <v>18</v>
      </c>
      <c r="B5">
        <f>HYPERLINK("https://www.suredividend.com/sure-analysis-AOS/","A.O. Smith Corp.")</f>
        <v>0</v>
      </c>
      <c r="C5" t="s">
        <v>85</v>
      </c>
      <c r="D5">
        <v>68.13</v>
      </c>
      <c r="E5">
        <v>0.01761338617349185</v>
      </c>
      <c r="F5">
        <v>29</v>
      </c>
      <c r="G5">
        <v>0.0714285714285714</v>
      </c>
      <c r="H5">
        <v>0.1075663432482901</v>
      </c>
      <c r="I5">
        <v>1.151223839387144</v>
      </c>
      <c r="J5">
        <v>10408.596655</v>
      </c>
      <c r="K5">
        <v>36.12422476966483</v>
      </c>
      <c r="L5">
        <v>0.7623998936338703</v>
      </c>
      <c r="N5">
        <v>71.87</v>
      </c>
      <c r="O5">
        <v>46.08</v>
      </c>
    </row>
    <row r="6" spans="1:15">
      <c r="A6" s="1" t="s">
        <v>19</v>
      </c>
      <c r="B6">
        <f>HYPERLINK("https://www.suredividend.com/sure-analysis-APD/","Air Products &amp; Chemicals Inc.")</f>
        <v>0</v>
      </c>
      <c r="C6" t="s">
        <v>86</v>
      </c>
      <c r="D6">
        <v>294.78</v>
      </c>
      <c r="E6">
        <v>0.02374652283058552</v>
      </c>
      <c r="F6">
        <v>41</v>
      </c>
      <c r="G6">
        <v>0.08000000000000007</v>
      </c>
      <c r="H6">
        <v>0.08049924032577382</v>
      </c>
      <c r="I6">
        <v>6.421524823091209</v>
      </c>
      <c r="J6">
        <v>65465.582818</v>
      </c>
      <c r="K6">
        <v>28.86616818103973</v>
      </c>
      <c r="L6">
        <v>0.630179079793053</v>
      </c>
      <c r="N6">
        <v>326.85</v>
      </c>
      <c r="O6">
        <v>210.83</v>
      </c>
    </row>
    <row r="7" spans="1:15">
      <c r="A7" s="1" t="s">
        <v>20</v>
      </c>
      <c r="B7">
        <f>HYPERLINK("https://www.suredividend.com/sure-analysis-ADM/","Archer Daniels Midland Co.")</f>
        <v>0</v>
      </c>
      <c r="C7" t="s">
        <v>87</v>
      </c>
      <c r="D7">
        <v>81.06</v>
      </c>
      <c r="E7">
        <v>0.02220577350111029</v>
      </c>
      <c r="F7">
        <v>48</v>
      </c>
      <c r="G7">
        <v>0.125</v>
      </c>
      <c r="H7">
        <v>0.06080007397849596</v>
      </c>
      <c r="I7">
        <v>1.638251872129853</v>
      </c>
      <c r="J7">
        <v>44421.583601</v>
      </c>
      <c r="K7">
        <v>10.23538792645161</v>
      </c>
      <c r="L7">
        <v>0.2124840301076333</v>
      </c>
      <c r="N7">
        <v>97.59</v>
      </c>
      <c r="O7">
        <v>69.02</v>
      </c>
    </row>
    <row r="8" spans="1:15">
      <c r="A8" s="1" t="s">
        <v>21</v>
      </c>
      <c r="B8">
        <f>HYPERLINK("https://www.suredividend.com/sure-analysis-ADP/","Automatic Data Processing Inc.")</f>
        <v>0</v>
      </c>
      <c r="C8" t="s">
        <v>85</v>
      </c>
      <c r="D8">
        <v>224.75</v>
      </c>
      <c r="E8">
        <v>0.02224694104560623</v>
      </c>
      <c r="F8">
        <v>48</v>
      </c>
      <c r="G8">
        <v>0.2019230769230769</v>
      </c>
      <c r="H8">
        <v>0.1468692082056793</v>
      </c>
      <c r="I8">
        <v>4.341176810880759</v>
      </c>
      <c r="J8">
        <v>93125.50906500001</v>
      </c>
      <c r="K8">
        <v>29.60030166380598</v>
      </c>
      <c r="L8">
        <v>0.576517504765041</v>
      </c>
      <c r="N8">
        <v>274.92</v>
      </c>
      <c r="O8">
        <v>194.82</v>
      </c>
    </row>
    <row r="9" spans="1:15">
      <c r="A9" s="1" t="s">
        <v>22</v>
      </c>
      <c r="B9">
        <f>HYPERLINK("https://www.suredividend.com/sure-analysis-BDX/","Becton, Dickinson And Co.")</f>
        <v>0</v>
      </c>
      <c r="C9" t="s">
        <v>83</v>
      </c>
      <c r="D9">
        <v>237.22</v>
      </c>
      <c r="E9">
        <v>0.01534440603659051</v>
      </c>
      <c r="F9">
        <v>51</v>
      </c>
      <c r="G9">
        <v>0.04597701149425282</v>
      </c>
      <c r="H9">
        <v>0.03943186329943948</v>
      </c>
      <c r="I9">
        <v>3.48091099720736</v>
      </c>
      <c r="J9">
        <v>67347.147515</v>
      </c>
      <c r="K9">
        <v>44.249111376636</v>
      </c>
      <c r="L9">
        <v>0.6567756598504453</v>
      </c>
      <c r="N9">
        <v>274.41</v>
      </c>
      <c r="O9">
        <v>215.1</v>
      </c>
    </row>
    <row r="10" spans="1:15">
      <c r="A10" s="1" t="s">
        <v>23</v>
      </c>
      <c r="B10">
        <f>HYPERLINK("https://www.suredividend.com/sure-analysis-BF.B/","Brown-Forman Corp.")</f>
        <v>0</v>
      </c>
      <c r="C10" t="s">
        <v>87</v>
      </c>
      <c r="D10">
        <v>67.03</v>
      </c>
      <c r="E10">
        <v>0.01223332836043563</v>
      </c>
      <c r="F10">
        <v>39</v>
      </c>
      <c r="G10" t="s">
        <v>93</v>
      </c>
      <c r="H10">
        <v>0.05397654882697389</v>
      </c>
      <c r="I10">
        <v>0.7678990419127231</v>
      </c>
      <c r="J10">
        <v>32107.282527</v>
      </c>
      <c r="K10">
        <v>36.23846786390519</v>
      </c>
      <c r="L10">
        <v>0.4173364358221321</v>
      </c>
      <c r="N10">
        <v>77.73</v>
      </c>
      <c r="O10">
        <v>59.73</v>
      </c>
    </row>
    <row r="11" spans="1:15">
      <c r="A11" s="1" t="s">
        <v>24</v>
      </c>
      <c r="B11">
        <f>HYPERLINK("https://www.suredividend.com/sure-analysis-BRO/","Brown &amp; Brown, Inc.")</f>
        <v>0</v>
      </c>
      <c r="C11" t="s">
        <v>84</v>
      </c>
      <c r="D11">
        <v>56.76</v>
      </c>
      <c r="E11">
        <v>0.008104298801973222</v>
      </c>
      <c r="F11">
        <v>29</v>
      </c>
      <c r="G11" t="s">
        <v>93</v>
      </c>
      <c r="H11" t="s">
        <v>93</v>
      </c>
      <c r="I11">
        <v>0.43380932859894</v>
      </c>
      <c r="J11">
        <v>16136.55582</v>
      </c>
      <c r="K11">
        <v>24.48271251706873</v>
      </c>
      <c r="L11">
        <v>0.1830419108012405</v>
      </c>
      <c r="N11">
        <v>73.47</v>
      </c>
      <c r="O11">
        <v>52.62</v>
      </c>
    </row>
    <row r="12" spans="1:15">
      <c r="A12" s="1" t="s">
        <v>25</v>
      </c>
      <c r="B12">
        <f>HYPERLINK("https://www.suredividend.com/sure-analysis-CAH/","Cardinal Health, Inc.")</f>
        <v>0</v>
      </c>
      <c r="C12" t="s">
        <v>83</v>
      </c>
      <c r="D12">
        <v>75.2</v>
      </c>
      <c r="E12">
        <v>0.02632978723404255</v>
      </c>
      <c r="F12">
        <v>35</v>
      </c>
      <c r="G12">
        <v>0.009983700081499514</v>
      </c>
      <c r="H12">
        <v>0.01400528535156087</v>
      </c>
      <c r="I12">
        <v>1.956809231659648</v>
      </c>
      <c r="J12">
        <v>19374.457237</v>
      </c>
      <c r="K12" t="s">
        <v>93</v>
      </c>
      <c r="L12" t="s">
        <v>93</v>
      </c>
      <c r="N12">
        <v>81.05</v>
      </c>
      <c r="O12">
        <v>48.57</v>
      </c>
    </row>
    <row r="13" spans="1:15">
      <c r="A13" s="1" t="s">
        <v>26</v>
      </c>
      <c r="B13">
        <f>HYPERLINK("https://www.suredividend.com/sure-analysis-CAT/","Caterpillar Inc.")</f>
        <v>0</v>
      </c>
      <c r="C13" t="s">
        <v>85</v>
      </c>
      <c r="D13">
        <v>255.31</v>
      </c>
      <c r="E13">
        <v>0.01880067369080725</v>
      </c>
      <c r="F13">
        <v>29</v>
      </c>
      <c r="G13">
        <v>0.08108108108108092</v>
      </c>
      <c r="H13">
        <v>0.08997698704834534</v>
      </c>
      <c r="I13">
        <v>4.670468570311398</v>
      </c>
      <c r="J13">
        <v>131828.167052</v>
      </c>
      <c r="K13">
        <v>19.66117331124534</v>
      </c>
      <c r="L13">
        <v>0.369499095752484</v>
      </c>
      <c r="N13">
        <v>266.04</v>
      </c>
      <c r="O13">
        <v>158.78</v>
      </c>
    </row>
    <row r="14" spans="1:15">
      <c r="A14" s="1" t="s">
        <v>27</v>
      </c>
      <c r="B14">
        <f>HYPERLINK("https://www.suredividend.com/sure-analysis-CB/","Chubb Limited")</f>
        <v>0</v>
      </c>
      <c r="C14" t="s">
        <v>84</v>
      </c>
      <c r="D14">
        <v>207.1</v>
      </c>
      <c r="E14">
        <v>0.01603090294543699</v>
      </c>
      <c r="F14">
        <v>30</v>
      </c>
      <c r="G14">
        <v>0.03750000000000009</v>
      </c>
      <c r="H14">
        <v>0.03172498707259508</v>
      </c>
      <c r="I14">
        <v>3.270304337105089</v>
      </c>
      <c r="J14">
        <v>85637.158044</v>
      </c>
      <c r="K14">
        <v>16.11841860410314</v>
      </c>
      <c r="L14">
        <v>0.2607898195458604</v>
      </c>
      <c r="N14">
        <v>231.37</v>
      </c>
      <c r="O14">
        <v>173.11</v>
      </c>
    </row>
    <row r="15" spans="1:15">
      <c r="A15" s="1" t="s">
        <v>28</v>
      </c>
      <c r="B15">
        <f>HYPERLINK("https://www.suredividend.com/sure-analysis-CHD/","Church &amp; Dwight Co., Inc.")</f>
        <v>0</v>
      </c>
      <c r="C15" t="s">
        <v>87</v>
      </c>
      <c r="D15">
        <v>84.22</v>
      </c>
      <c r="E15">
        <v>0.01294229399192591</v>
      </c>
      <c r="F15">
        <v>27</v>
      </c>
      <c r="G15">
        <v>0.03809523809523818</v>
      </c>
      <c r="H15">
        <v>0.04611986494485665</v>
      </c>
      <c r="I15">
        <v>1.054800746289309</v>
      </c>
      <c r="J15">
        <v>20553.108175</v>
      </c>
      <c r="K15">
        <v>49.65718331746799</v>
      </c>
      <c r="L15">
        <v>0.6278575870769696</v>
      </c>
      <c r="N15">
        <v>103.97</v>
      </c>
      <c r="O15">
        <v>69.68000000000001</v>
      </c>
    </row>
    <row r="16" spans="1:15">
      <c r="A16" s="1" t="s">
        <v>29</v>
      </c>
      <c r="B16">
        <f>HYPERLINK("https://www.suredividend.com/sure-analysis-CHRW/","C.H. Robinson Worldwide, Inc.")</f>
        <v>0</v>
      </c>
      <c r="C16" t="s">
        <v>85</v>
      </c>
      <c r="D16">
        <v>100.98</v>
      </c>
      <c r="E16">
        <v>0.02416320063378887</v>
      </c>
      <c r="F16">
        <v>25</v>
      </c>
      <c r="G16">
        <v>0.1090909090909089</v>
      </c>
      <c r="H16">
        <v>0.05806999970214632</v>
      </c>
      <c r="I16">
        <v>2.241942877390161</v>
      </c>
      <c r="J16">
        <v>11690.656346</v>
      </c>
      <c r="K16">
        <v>12.42993942261973</v>
      </c>
      <c r="L16">
        <v>0.3029652537013731</v>
      </c>
      <c r="M16">
        <v>0.7505753287846411</v>
      </c>
      <c r="N16">
        <v>119.91</v>
      </c>
      <c r="O16">
        <v>86.06999999999999</v>
      </c>
    </row>
    <row r="17" spans="1:15">
      <c r="A17" s="1" t="s">
        <v>30</v>
      </c>
      <c r="B17">
        <f>HYPERLINK("https://www.suredividend.com/sure-analysis-CINF/","Cincinnati Financial Corp.")</f>
        <v>0</v>
      </c>
      <c r="C17" t="s">
        <v>84</v>
      </c>
      <c r="D17">
        <v>121.06</v>
      </c>
      <c r="E17">
        <v>0.02478110028085247</v>
      </c>
      <c r="F17">
        <v>63</v>
      </c>
      <c r="G17">
        <v>0.09523809523809534</v>
      </c>
      <c r="H17">
        <v>0.05417968868186729</v>
      </c>
      <c r="I17">
        <v>2.733139092982854</v>
      </c>
      <c r="J17">
        <v>19035.541709</v>
      </c>
      <c r="K17" t="s">
        <v>93</v>
      </c>
      <c r="L17" t="s">
        <v>93</v>
      </c>
      <c r="N17">
        <v>140.48</v>
      </c>
      <c r="O17">
        <v>88.09</v>
      </c>
    </row>
    <row r="18" spans="1:15">
      <c r="A18" s="1" t="s">
        <v>31</v>
      </c>
      <c r="B18">
        <f>HYPERLINK("https://www.suredividend.com/sure-analysis-CLX/","Clorox Co.")</f>
        <v>0</v>
      </c>
      <c r="C18" t="s">
        <v>87</v>
      </c>
      <c r="D18">
        <v>155.83</v>
      </c>
      <c r="E18">
        <v>0.03028941795546428</v>
      </c>
      <c r="F18">
        <v>45</v>
      </c>
      <c r="G18">
        <v>0.01724137931034475</v>
      </c>
      <c r="H18">
        <v>0.0421306158714021</v>
      </c>
      <c r="I18">
        <v>4.642052470367682</v>
      </c>
      <c r="J18">
        <v>19248.88953</v>
      </c>
      <c r="K18">
        <v>44.25032075917242</v>
      </c>
      <c r="L18">
        <v>1.322522071329824</v>
      </c>
      <c r="N18">
        <v>157.77</v>
      </c>
      <c r="O18">
        <v>117.54</v>
      </c>
    </row>
    <row r="19" spans="1:15">
      <c r="A19" s="1" t="s">
        <v>32</v>
      </c>
      <c r="B19">
        <f>HYPERLINK("https://www.suredividend.com/sure-analysis-CTAS/","Cintas Corporation")</f>
        <v>0</v>
      </c>
      <c r="C19" t="s">
        <v>85</v>
      </c>
      <c r="D19">
        <v>441.85</v>
      </c>
      <c r="E19">
        <v>0.01041077288672626</v>
      </c>
      <c r="F19">
        <v>40</v>
      </c>
      <c r="G19" t="s">
        <v>93</v>
      </c>
      <c r="H19" t="s">
        <v>93</v>
      </c>
      <c r="I19">
        <v>4.383700498777509</v>
      </c>
      <c r="J19">
        <v>44901.008646</v>
      </c>
      <c r="K19">
        <v>35.0754328642002</v>
      </c>
      <c r="L19">
        <v>0.3566884051080154</v>
      </c>
      <c r="N19">
        <v>469.02</v>
      </c>
      <c r="O19">
        <v>341.17</v>
      </c>
    </row>
    <row r="20" spans="1:15">
      <c r="A20" s="1" t="s">
        <v>33</v>
      </c>
      <c r="B20">
        <f>HYPERLINK("https://www.suredividend.com/sure-analysis-CVX/","Chevron Corp.")</f>
        <v>0</v>
      </c>
      <c r="C20" t="s">
        <v>88</v>
      </c>
      <c r="D20">
        <v>164.96</v>
      </c>
      <c r="E20">
        <v>0.03661493695441319</v>
      </c>
      <c r="F20">
        <v>36</v>
      </c>
      <c r="G20">
        <v>0.06338028169014098</v>
      </c>
      <c r="H20">
        <v>0.06157769502902544</v>
      </c>
      <c r="I20">
        <v>5.698485004240697</v>
      </c>
      <c r="J20">
        <v>314524.950298</v>
      </c>
      <c r="K20">
        <v>8.86860144644692</v>
      </c>
      <c r="L20">
        <v>0.3117333153304539</v>
      </c>
      <c r="N20">
        <v>186.57</v>
      </c>
      <c r="O20">
        <v>129.2</v>
      </c>
    </row>
    <row r="21" spans="1:15">
      <c r="A21" s="1" t="s">
        <v>34</v>
      </c>
      <c r="B21">
        <f>HYPERLINK("https://www.suredividend.com/sure-analysis-KO/","Coca-Cola Co")</f>
        <v>0</v>
      </c>
      <c r="C21" t="s">
        <v>87</v>
      </c>
      <c r="D21">
        <v>59.44</v>
      </c>
      <c r="E21">
        <v>0.03095558546433378</v>
      </c>
      <c r="F21">
        <v>61</v>
      </c>
      <c r="G21">
        <v>0.04761904761904767</v>
      </c>
      <c r="H21">
        <v>0.02441897433224605</v>
      </c>
      <c r="I21">
        <v>1.741268720121097</v>
      </c>
      <c r="J21">
        <v>257178.559582</v>
      </c>
      <c r="K21">
        <v>26.95226992051142</v>
      </c>
      <c r="L21">
        <v>0.7950998722014142</v>
      </c>
      <c r="N21">
        <v>65.77</v>
      </c>
      <c r="O21">
        <v>53.63</v>
      </c>
    </row>
    <row r="22" spans="1:15">
      <c r="A22" s="1" t="s">
        <v>35</v>
      </c>
      <c r="B22">
        <f>HYPERLINK("https://www.suredividend.com/sure-analysis-CL/","Colgate-Palmolive Co.")</f>
        <v>0</v>
      </c>
      <c r="C22" t="s">
        <v>87</v>
      </c>
      <c r="D22">
        <v>73.95</v>
      </c>
      <c r="E22">
        <v>0.02542258282623394</v>
      </c>
      <c r="F22">
        <v>60</v>
      </c>
      <c r="G22">
        <v>0.04444444444444451</v>
      </c>
      <c r="H22">
        <v>0.02275053066212362</v>
      </c>
      <c r="I22">
        <v>1.862255252757989</v>
      </c>
      <c r="J22">
        <v>61406.511521</v>
      </c>
      <c r="K22">
        <v>34.40140701428572</v>
      </c>
      <c r="L22">
        <v>0.8742982407314502</v>
      </c>
      <c r="N22">
        <v>82.73999999999999</v>
      </c>
      <c r="O22">
        <v>66.97</v>
      </c>
    </row>
    <row r="23" spans="1:15">
      <c r="A23" s="1" t="s">
        <v>36</v>
      </c>
      <c r="B23">
        <f>HYPERLINK("https://www.suredividend.com/sure-analysis-ED/","Consolidated Edison, Inc.")</f>
        <v>0</v>
      </c>
      <c r="C23" t="s">
        <v>89</v>
      </c>
      <c r="D23">
        <v>90.69</v>
      </c>
      <c r="E23">
        <v>0.03572609990076084</v>
      </c>
      <c r="F23">
        <v>49</v>
      </c>
      <c r="G23">
        <v>0.02531645569620244</v>
      </c>
      <c r="H23">
        <v>0.02526420565941589</v>
      </c>
      <c r="I23">
        <v>3.139349005446324</v>
      </c>
      <c r="J23">
        <v>32199.032954</v>
      </c>
      <c r="K23">
        <v>19.39700780390964</v>
      </c>
      <c r="L23">
        <v>0.6722374743996411</v>
      </c>
      <c r="N23">
        <v>100.42</v>
      </c>
      <c r="O23">
        <v>76.73</v>
      </c>
    </row>
    <row r="24" spans="1:15">
      <c r="A24" s="1" t="s">
        <v>37</v>
      </c>
      <c r="B24">
        <f>HYPERLINK("https://www.suredividend.com/sure-analysis-DOV/","Dover Corp.")</f>
        <v>0</v>
      </c>
      <c r="C24" t="s">
        <v>85</v>
      </c>
      <c r="D24">
        <v>154.65</v>
      </c>
      <c r="E24">
        <v>0.01306175234400259</v>
      </c>
      <c r="F24">
        <v>67</v>
      </c>
      <c r="G24">
        <v>0.01000000000000001</v>
      </c>
      <c r="H24">
        <v>0.01446882147577422</v>
      </c>
      <c r="I24">
        <v>2.004263522986496</v>
      </c>
      <c r="J24">
        <v>21606.64638</v>
      </c>
      <c r="K24">
        <v>20.28077071381372</v>
      </c>
      <c r="L24">
        <v>0.2701163777609832</v>
      </c>
      <c r="N24">
        <v>160.49</v>
      </c>
      <c r="O24">
        <v>113.69</v>
      </c>
    </row>
    <row r="25" spans="1:15">
      <c r="A25" s="1" t="s">
        <v>38</v>
      </c>
      <c r="B25">
        <f>HYPERLINK("https://www.suredividend.com/sure-analysis-ECL/","Ecolab, Inc.")</f>
        <v>0</v>
      </c>
      <c r="C25" t="s">
        <v>86</v>
      </c>
      <c r="D25">
        <v>163.4</v>
      </c>
      <c r="E25">
        <v>0.01297429620563035</v>
      </c>
      <c r="F25">
        <v>31</v>
      </c>
      <c r="G25">
        <v>0.03921568627450989</v>
      </c>
      <c r="H25">
        <v>0.05268492238527456</v>
      </c>
      <c r="I25">
        <v>2.049309122848232</v>
      </c>
      <c r="J25">
        <v>46481.105016</v>
      </c>
      <c r="K25">
        <v>42.57681140954475</v>
      </c>
      <c r="L25">
        <v>0.5378764101963863</v>
      </c>
      <c r="N25">
        <v>183.57</v>
      </c>
      <c r="O25">
        <v>130.56</v>
      </c>
    </row>
    <row r="26" spans="1:15">
      <c r="A26" s="1" t="s">
        <v>39</v>
      </c>
      <c r="B26">
        <f>HYPERLINK("https://www.suredividend.com/sure-analysis-EMR/","Emerson Electric Co.")</f>
        <v>0</v>
      </c>
      <c r="C26" t="s">
        <v>85</v>
      </c>
      <c r="D26">
        <v>85.54000000000001</v>
      </c>
      <c r="E26">
        <v>0.0243161094224924</v>
      </c>
      <c r="F26">
        <v>66</v>
      </c>
      <c r="G26">
        <v>0.009708737864077666</v>
      </c>
      <c r="H26">
        <v>0.01403354261880141</v>
      </c>
      <c r="I26">
        <v>2.043059874816431</v>
      </c>
      <c r="J26">
        <v>48877.556</v>
      </c>
      <c r="K26">
        <v>15.46268775703891</v>
      </c>
      <c r="L26">
        <v>0.3862116965626523</v>
      </c>
      <c r="N26">
        <v>99.06</v>
      </c>
      <c r="O26">
        <v>71.15000000000001</v>
      </c>
    </row>
    <row r="27" spans="1:15">
      <c r="A27" s="1" t="s">
        <v>40</v>
      </c>
      <c r="B27">
        <f>HYPERLINK("https://www.suredividend.com/sure-analysis-FRT/","Federal Realty Investment Trust.")</f>
        <v>0</v>
      </c>
      <c r="C27" t="s">
        <v>90</v>
      </c>
      <c r="D27">
        <v>107.25</v>
      </c>
      <c r="E27">
        <v>0.04027972027972028</v>
      </c>
      <c r="F27">
        <v>55</v>
      </c>
      <c r="G27">
        <v>0.009345794392523477</v>
      </c>
      <c r="H27">
        <v>0.01551127839748156</v>
      </c>
      <c r="I27">
        <v>4.242230857101854</v>
      </c>
      <c r="J27">
        <v>8725.128554999999</v>
      </c>
      <c r="K27">
        <v>0</v>
      </c>
      <c r="L27" t="s">
        <v>93</v>
      </c>
      <c r="N27">
        <v>125.35</v>
      </c>
      <c r="O27">
        <v>85.52</v>
      </c>
    </row>
    <row r="28" spans="1:15">
      <c r="A28" s="1" t="s">
        <v>41</v>
      </c>
      <c r="B28">
        <f>HYPERLINK("https://www.suredividend.com/sure-analysis-BEN/","Franklin Resources, Inc.")</f>
        <v>0</v>
      </c>
      <c r="C28" t="s">
        <v>84</v>
      </c>
      <c r="D28">
        <v>29.59</v>
      </c>
      <c r="E28">
        <v>0.04055424129773572</v>
      </c>
      <c r="F28">
        <v>43</v>
      </c>
      <c r="G28">
        <v>0.03448275862068995</v>
      </c>
      <c r="H28">
        <v>0.05457794330579446</v>
      </c>
      <c r="I28">
        <v>1.1494802436171</v>
      </c>
      <c r="J28">
        <v>14802.635759</v>
      </c>
      <c r="K28">
        <v>15.3905549580786</v>
      </c>
      <c r="L28">
        <v>0.5834925094503045</v>
      </c>
      <c r="N28">
        <v>34.37</v>
      </c>
      <c r="O28">
        <v>20.01</v>
      </c>
    </row>
    <row r="29" spans="1:15">
      <c r="A29" s="1" t="s">
        <v>42</v>
      </c>
      <c r="B29">
        <f>HYPERLINK("https://www.suredividend.com/sure-analysis-GD/","General Dynamics Corp.")</f>
        <v>0</v>
      </c>
      <c r="C29" t="s">
        <v>85</v>
      </c>
      <c r="D29">
        <v>231.04</v>
      </c>
      <c r="E29">
        <v>0.02181440443213296</v>
      </c>
      <c r="F29">
        <v>31</v>
      </c>
      <c r="G29">
        <v>0.05882352941176472</v>
      </c>
      <c r="H29">
        <v>0.06261885889987062</v>
      </c>
      <c r="I29">
        <v>4.998809653600768</v>
      </c>
      <c r="J29">
        <v>63404.319676</v>
      </c>
      <c r="K29">
        <v>18.70333913751032</v>
      </c>
      <c r="L29">
        <v>0.4100746229368964</v>
      </c>
      <c r="N29">
        <v>255.49</v>
      </c>
      <c r="O29">
        <v>204.68</v>
      </c>
    </row>
    <row r="30" spans="1:15">
      <c r="A30" s="1" t="s">
        <v>43</v>
      </c>
      <c r="B30">
        <f>HYPERLINK("https://www.suredividend.com/sure-analysis-GPC/","Genuine Parts Co.")</f>
        <v>0</v>
      </c>
      <c r="C30" t="s">
        <v>91</v>
      </c>
      <c r="D30">
        <v>171.8</v>
      </c>
      <c r="E30">
        <v>0.02211874272409779</v>
      </c>
      <c r="F30">
        <v>67</v>
      </c>
      <c r="G30">
        <v>0.06145251396648055</v>
      </c>
      <c r="H30">
        <v>0.05700787217295233</v>
      </c>
      <c r="I30">
        <v>3.606252160183648</v>
      </c>
      <c r="J30">
        <v>24190.65789</v>
      </c>
      <c r="K30">
        <v>20.45373927154877</v>
      </c>
      <c r="L30">
        <v>0.4339653622362994</v>
      </c>
      <c r="N30">
        <v>186.68</v>
      </c>
      <c r="O30">
        <v>115.5</v>
      </c>
    </row>
    <row r="31" spans="1:15">
      <c r="A31" s="1" t="s">
        <v>44</v>
      </c>
      <c r="B31">
        <f>HYPERLINK("https://www.suredividend.com/sure-analysis-HRL/","Hormel Foods Corp.")</f>
        <v>0</v>
      </c>
      <c r="C31" t="s">
        <v>87</v>
      </c>
      <c r="D31">
        <v>40.63</v>
      </c>
      <c r="E31">
        <v>0.02707359094265321</v>
      </c>
      <c r="F31">
        <v>57</v>
      </c>
      <c r="G31">
        <v>0.05769230769230771</v>
      </c>
      <c r="H31">
        <v>0.0796084730466029</v>
      </c>
      <c r="I31">
        <v>1.046085118391836</v>
      </c>
      <c r="J31">
        <v>22205.632661</v>
      </c>
      <c r="K31">
        <v>22.70201215730957</v>
      </c>
      <c r="L31">
        <v>0.5876882687594585</v>
      </c>
      <c r="N31">
        <v>54.18</v>
      </c>
      <c r="O31">
        <v>40.06</v>
      </c>
    </row>
    <row r="32" spans="1:15">
      <c r="A32" s="1" t="s">
        <v>45</v>
      </c>
      <c r="B32">
        <f>HYPERLINK("https://www.suredividend.com/sure-analysis-ITW/","Illinois Tool Works, Inc.")</f>
        <v>0</v>
      </c>
      <c r="C32" t="s">
        <v>85</v>
      </c>
      <c r="D32">
        <v>238.93</v>
      </c>
      <c r="E32">
        <v>0.02193110952998786</v>
      </c>
      <c r="F32">
        <v>58</v>
      </c>
      <c r="G32">
        <v>0.07377049180327866</v>
      </c>
      <c r="H32">
        <v>0.1092650726196118</v>
      </c>
      <c r="I32">
        <v>5.01282567958981</v>
      </c>
      <c r="J32">
        <v>72889.93092899999</v>
      </c>
      <c r="K32">
        <v>24.02436747828939</v>
      </c>
      <c r="L32">
        <v>0.5130834881872887</v>
      </c>
      <c r="N32">
        <v>253.37</v>
      </c>
      <c r="O32">
        <v>171.29</v>
      </c>
    </row>
    <row r="33" spans="1:15">
      <c r="A33" s="1" t="s">
        <v>46</v>
      </c>
      <c r="B33">
        <f>HYPERLINK("https://www.suredividend.com/sure-analysis-JNJ/","Johnson &amp; Johnson")</f>
        <v>0</v>
      </c>
      <c r="C33" t="s">
        <v>83</v>
      </c>
      <c r="D33">
        <v>154.02</v>
      </c>
      <c r="E33">
        <v>0.02934683807297753</v>
      </c>
      <c r="F33">
        <v>60</v>
      </c>
      <c r="G33">
        <v>0.06603773584905648</v>
      </c>
      <c r="H33">
        <v>0.04656736199533262</v>
      </c>
      <c r="I33">
        <v>4.473961450455023</v>
      </c>
      <c r="J33">
        <v>401112.176388</v>
      </c>
      <c r="K33">
        <v>22.35729203433811</v>
      </c>
      <c r="L33">
        <v>0.6647788187897508</v>
      </c>
      <c r="N33">
        <v>181.77</v>
      </c>
      <c r="O33">
        <v>151.23</v>
      </c>
    </row>
    <row r="34" spans="1:15">
      <c r="A34" s="1" t="s">
        <v>47</v>
      </c>
      <c r="B34">
        <f>HYPERLINK("https://www.suredividend.com/sure-analysis-KMB/","Kimberly-Clark Corp.")</f>
        <v>0</v>
      </c>
      <c r="C34" t="s">
        <v>87</v>
      </c>
      <c r="D34">
        <v>126.49</v>
      </c>
      <c r="E34">
        <v>0.03731520278282868</v>
      </c>
      <c r="F34">
        <v>51</v>
      </c>
      <c r="G34">
        <v>0.01754385964912264</v>
      </c>
      <c r="H34">
        <v>0.03012896281839894</v>
      </c>
      <c r="I34">
        <v>3.449843789823295</v>
      </c>
      <c r="J34">
        <v>42684.525343</v>
      </c>
      <c r="K34">
        <v>22.07059221481902</v>
      </c>
      <c r="L34">
        <v>0.6031195436754013</v>
      </c>
      <c r="N34">
        <v>140.74</v>
      </c>
      <c r="O34">
        <v>107.82</v>
      </c>
    </row>
    <row r="35" spans="1:15">
      <c r="A35" s="1" t="s">
        <v>48</v>
      </c>
      <c r="B35">
        <f>HYPERLINK("https://www.suredividend.com/sure-analysis-LEG/","Leggett &amp; Platt, Inc.")</f>
        <v>0</v>
      </c>
      <c r="C35" t="s">
        <v>91</v>
      </c>
      <c r="D35">
        <v>34.76</v>
      </c>
      <c r="E35">
        <v>0.05063291139240507</v>
      </c>
      <c r="F35">
        <v>51</v>
      </c>
      <c r="G35">
        <v>0.04761904761904767</v>
      </c>
      <c r="H35">
        <v>0.04095039696925684</v>
      </c>
      <c r="I35">
        <v>1.708210534387782</v>
      </c>
      <c r="J35">
        <v>4620.384188</v>
      </c>
      <c r="K35">
        <v>14.91408711491285</v>
      </c>
      <c r="L35">
        <v>0.7525156539153225</v>
      </c>
      <c r="N35">
        <v>40.91</v>
      </c>
      <c r="O35">
        <v>29.89</v>
      </c>
    </row>
    <row r="36" spans="1:15">
      <c r="A36" s="1" t="s">
        <v>49</v>
      </c>
      <c r="B36">
        <f>HYPERLINK("https://www.suredividend.com/sure-analysis-LIN/","Linde Plc.")</f>
        <v>0</v>
      </c>
      <c r="C36" t="s">
        <v>86</v>
      </c>
      <c r="D36">
        <v>362.38</v>
      </c>
      <c r="E36">
        <v>0.01407362437220597</v>
      </c>
      <c r="F36">
        <v>30</v>
      </c>
      <c r="G36" t="s">
        <v>93</v>
      </c>
      <c r="H36" t="s">
        <v>93</v>
      </c>
      <c r="I36">
        <v>0</v>
      </c>
      <c r="J36">
        <v>0</v>
      </c>
      <c r="K36">
        <v>0</v>
      </c>
      <c r="L36" t="s">
        <v>93</v>
      </c>
      <c r="N36">
        <v>362.74</v>
      </c>
      <c r="O36">
        <v>349.55</v>
      </c>
    </row>
    <row r="37" spans="1:15">
      <c r="A37" s="1" t="s">
        <v>50</v>
      </c>
      <c r="B37">
        <f>HYPERLINK("https://www.suredividend.com/sure-analysis-LOW/","Lowe`s Cos., Inc.")</f>
        <v>0</v>
      </c>
      <c r="C37" t="s">
        <v>91</v>
      </c>
      <c r="D37">
        <v>199.73</v>
      </c>
      <c r="E37">
        <v>0.02102838832423772</v>
      </c>
      <c r="F37">
        <v>60</v>
      </c>
      <c r="G37">
        <v>0.3125</v>
      </c>
      <c r="H37">
        <v>0.2069272376856006</v>
      </c>
      <c r="I37">
        <v>3.92045425163089</v>
      </c>
      <c r="J37">
        <v>123972.524247</v>
      </c>
      <c r="K37">
        <v>18.6116985808302</v>
      </c>
      <c r="L37">
        <v>0.3821105508412174</v>
      </c>
      <c r="N37">
        <v>233.55</v>
      </c>
      <c r="O37">
        <v>167.36</v>
      </c>
    </row>
    <row r="38" spans="1:15">
      <c r="A38" s="1" t="s">
        <v>51</v>
      </c>
      <c r="B38">
        <f>HYPERLINK("https://www.suredividend.com/sure-analysis-MKC/","McCormick &amp; Co., Inc.")</f>
        <v>0</v>
      </c>
      <c r="C38" t="s">
        <v>87</v>
      </c>
      <c r="D38">
        <v>72.90000000000001</v>
      </c>
      <c r="E38">
        <v>0.02139917695473251</v>
      </c>
      <c r="F38">
        <v>36</v>
      </c>
      <c r="G38">
        <v>0.05405405405405417</v>
      </c>
      <c r="H38" t="s">
        <v>93</v>
      </c>
      <c r="I38">
        <v>1.489397240505706</v>
      </c>
      <c r="J38">
        <v>19543.007792</v>
      </c>
      <c r="K38">
        <v>28.65543664530792</v>
      </c>
      <c r="L38">
        <v>0.5910306509943278</v>
      </c>
      <c r="N38">
        <v>105.45</v>
      </c>
      <c r="O38">
        <v>70.48999999999999</v>
      </c>
    </row>
    <row r="39" spans="1:15">
      <c r="A39" s="1" t="s">
        <v>52</v>
      </c>
      <c r="B39">
        <f>HYPERLINK("https://www.suredividend.com/sure-analysis-MCD/","McDonald`s Corp")</f>
        <v>0</v>
      </c>
      <c r="C39" t="s">
        <v>91</v>
      </c>
      <c r="D39">
        <v>269.07</v>
      </c>
      <c r="E39">
        <v>0.02259635039209128</v>
      </c>
      <c r="F39">
        <v>47</v>
      </c>
      <c r="G39">
        <v>0.1014492753623188</v>
      </c>
      <c r="H39">
        <v>0.08518665103512735</v>
      </c>
      <c r="I39">
        <v>5.752634179197277</v>
      </c>
      <c r="J39">
        <v>196823.884606</v>
      </c>
      <c r="K39">
        <v>31.8619297124308</v>
      </c>
      <c r="L39">
        <v>0.6905923384390489</v>
      </c>
      <c r="N39">
        <v>278.48</v>
      </c>
      <c r="O39">
        <v>212.86</v>
      </c>
    </row>
    <row r="40" spans="1:15">
      <c r="A40" s="1" t="s">
        <v>53</v>
      </c>
      <c r="B40">
        <f>HYPERLINK("https://www.suredividend.com/sure-analysis-MDT/","Medtronic Plc")</f>
        <v>0</v>
      </c>
      <c r="C40" t="s">
        <v>83</v>
      </c>
      <c r="D40">
        <v>83.41</v>
      </c>
      <c r="E40">
        <v>0.03260999880110299</v>
      </c>
      <c r="F40">
        <v>45</v>
      </c>
      <c r="G40">
        <v>0.07936507936507953</v>
      </c>
      <c r="H40">
        <v>0.08130999208865752</v>
      </c>
      <c r="I40">
        <v>2.63743394349721</v>
      </c>
      <c r="J40">
        <v>110970.641484</v>
      </c>
      <c r="K40">
        <v>27.29905079564083</v>
      </c>
      <c r="L40">
        <v>0.8675769550977663</v>
      </c>
      <c r="N40">
        <v>111.55</v>
      </c>
      <c r="O40">
        <v>75.09999999999999</v>
      </c>
    </row>
    <row r="41" spans="1:15">
      <c r="A41" s="1" t="s">
        <v>54</v>
      </c>
      <c r="B41">
        <f>HYPERLINK("https://www.suredividend.com/sure-analysis-MMM/","3M Co.")</f>
        <v>0</v>
      </c>
      <c r="C41" t="s">
        <v>85</v>
      </c>
      <c r="D41">
        <v>111.26</v>
      </c>
      <c r="E41">
        <v>0.05392773683264426</v>
      </c>
      <c r="F41">
        <v>65</v>
      </c>
      <c r="G41">
        <v>0.006711409395973256</v>
      </c>
      <c r="H41">
        <v>0.01978934521903875</v>
      </c>
      <c r="I41">
        <v>5.862785485013029</v>
      </c>
      <c r="J41">
        <v>61248.63</v>
      </c>
      <c r="K41">
        <v>10.60398718836565</v>
      </c>
      <c r="L41">
        <v>0.5759121301584509</v>
      </c>
      <c r="N41">
        <v>147.85</v>
      </c>
      <c r="O41">
        <v>104.45</v>
      </c>
    </row>
    <row r="42" spans="1:15">
      <c r="A42" s="1" t="s">
        <v>55</v>
      </c>
      <c r="B42">
        <f>HYPERLINK("https://www.suredividend.com/sure-analysis-NDSN/","Nordson Corp.")</f>
        <v>0</v>
      </c>
      <c r="C42" t="s">
        <v>85</v>
      </c>
      <c r="D42">
        <v>222.99</v>
      </c>
      <c r="E42">
        <v>0.01165971568231759</v>
      </c>
      <c r="F42">
        <v>59</v>
      </c>
      <c r="G42">
        <v>0.2745098039215685</v>
      </c>
      <c r="H42">
        <v>0.1672353193296932</v>
      </c>
      <c r="I42">
        <v>2.450623030921055</v>
      </c>
      <c r="J42">
        <v>12768.624369</v>
      </c>
      <c r="K42">
        <v>25.6937235147448</v>
      </c>
      <c r="L42">
        <v>0.2859536792206599</v>
      </c>
      <c r="N42">
        <v>250.59</v>
      </c>
      <c r="O42">
        <v>193.32</v>
      </c>
    </row>
    <row r="43" spans="1:15">
      <c r="A43" s="1" t="s">
        <v>56</v>
      </c>
      <c r="B43">
        <f>HYPERLINK("https://www.suredividend.com/sure-analysis-NUE/","Nucor Corp.")</f>
        <v>0</v>
      </c>
      <c r="C43" t="s">
        <v>86</v>
      </c>
      <c r="D43">
        <v>178.37</v>
      </c>
      <c r="E43">
        <v>0.01143690082412962</v>
      </c>
      <c r="F43">
        <v>50</v>
      </c>
      <c r="G43">
        <v>0.02000000000000002</v>
      </c>
      <c r="H43">
        <v>0.06061390336787298</v>
      </c>
      <c r="I43">
        <v>1.997344488312796</v>
      </c>
      <c r="J43">
        <v>44936.623712</v>
      </c>
      <c r="K43">
        <v>5.931315343782772</v>
      </c>
      <c r="L43">
        <v>0.06937632818036804</v>
      </c>
      <c r="N43">
        <v>185.45</v>
      </c>
      <c r="O43">
        <v>99.28</v>
      </c>
    </row>
    <row r="44" spans="1:15">
      <c r="A44" s="1" t="s">
        <v>57</v>
      </c>
      <c r="B44">
        <f>HYPERLINK("https://www.suredividend.com/sure-analysis-PNR/","Pentair plc")</f>
        <v>0</v>
      </c>
      <c r="C44" t="s">
        <v>85</v>
      </c>
      <c r="D44">
        <v>56.49</v>
      </c>
      <c r="E44">
        <v>0.01557797840325721</v>
      </c>
      <c r="F44">
        <v>46</v>
      </c>
      <c r="G44">
        <v>0.04761904761904767</v>
      </c>
      <c r="H44" t="s">
        <v>93</v>
      </c>
      <c r="I44">
        <v>0.8441541756856491</v>
      </c>
      <c r="J44">
        <v>9295.030849999999</v>
      </c>
      <c r="K44">
        <v>19.32840684148472</v>
      </c>
      <c r="L44">
        <v>0.2910876467881549</v>
      </c>
      <c r="N44">
        <v>60.85</v>
      </c>
      <c r="O44">
        <v>38.33</v>
      </c>
    </row>
    <row r="45" spans="1:15">
      <c r="A45" s="1" t="s">
        <v>58</v>
      </c>
      <c r="B45">
        <f>HYPERLINK("https://www.suredividend.com/sure-analysis-PEP/","PepsiCo Inc")</f>
        <v>0</v>
      </c>
      <c r="C45" t="s">
        <v>87</v>
      </c>
      <c r="D45">
        <v>173.15</v>
      </c>
      <c r="E45">
        <v>0.02922321686399076</v>
      </c>
      <c r="F45">
        <v>51</v>
      </c>
      <c r="G45">
        <v>0.06976744186046502</v>
      </c>
      <c r="H45">
        <v>0.04394299489131082</v>
      </c>
      <c r="I45">
        <v>4.55510253226301</v>
      </c>
      <c r="J45">
        <v>238471.065365</v>
      </c>
      <c r="K45">
        <v>26.7644293339394</v>
      </c>
      <c r="L45">
        <v>0.709517528389877</v>
      </c>
      <c r="N45">
        <v>185.59</v>
      </c>
      <c r="O45">
        <v>149.35</v>
      </c>
    </row>
    <row r="46" spans="1:15">
      <c r="A46" s="1" t="s">
        <v>59</v>
      </c>
      <c r="B46">
        <f>HYPERLINK("https://www.suredividend.com/sure-analysis-PPG/","PPG Industries, Inc.")</f>
        <v>0</v>
      </c>
      <c r="C46" t="s">
        <v>86</v>
      </c>
      <c r="D46">
        <v>137.46</v>
      </c>
      <c r="E46">
        <v>0.01804161210533974</v>
      </c>
      <c r="F46">
        <v>51</v>
      </c>
      <c r="G46">
        <v>0.05084745762711873</v>
      </c>
      <c r="H46">
        <v>0.06619302030280272</v>
      </c>
      <c r="I46">
        <v>2.432107683695252</v>
      </c>
      <c r="J46">
        <v>32327.841838</v>
      </c>
      <c r="K46">
        <v>31.50861777561404</v>
      </c>
      <c r="L46">
        <v>0.5629878897442713</v>
      </c>
      <c r="N46">
        <v>137.51</v>
      </c>
      <c r="O46">
        <v>105.47</v>
      </c>
    </row>
    <row r="47" spans="1:15">
      <c r="A47" s="1" t="s">
        <v>60</v>
      </c>
      <c r="B47">
        <f>HYPERLINK("https://www.suredividend.com/sure-analysis-PG/","Procter &amp; Gamble Co.")</f>
        <v>0</v>
      </c>
      <c r="C47" t="s">
        <v>87</v>
      </c>
      <c r="D47">
        <v>140.95</v>
      </c>
      <c r="E47">
        <v>0.02589570769776517</v>
      </c>
      <c r="F47">
        <v>66</v>
      </c>
      <c r="G47">
        <v>0.05001149689583806</v>
      </c>
      <c r="H47">
        <v>0.04952946419705073</v>
      </c>
      <c r="I47">
        <v>3.617497850516998</v>
      </c>
      <c r="J47">
        <v>332521.360331</v>
      </c>
      <c r="K47">
        <v>23.75661644146603</v>
      </c>
      <c r="L47">
        <v>0.648297105827419</v>
      </c>
      <c r="N47">
        <v>161.67</v>
      </c>
      <c r="O47">
        <v>120.56</v>
      </c>
    </row>
    <row r="48" spans="1:15">
      <c r="A48" s="1" t="s">
        <v>61</v>
      </c>
      <c r="B48">
        <f>HYPERLINK("https://www.suredividend.com/sure-analysis-ROP/","Roper Technologies Inc")</f>
        <v>0</v>
      </c>
      <c r="C48" t="s">
        <v>85</v>
      </c>
      <c r="D48">
        <v>430.11</v>
      </c>
      <c r="E48">
        <v>0.006347213503522355</v>
      </c>
      <c r="F48">
        <v>30</v>
      </c>
      <c r="G48">
        <v>0.1008064516129032</v>
      </c>
      <c r="H48">
        <v>0.1059506305412523</v>
      </c>
      <c r="I48">
        <v>2.536620893955785</v>
      </c>
      <c r="J48">
        <v>45696.29501</v>
      </c>
      <c r="K48">
        <v>10.05485400802033</v>
      </c>
      <c r="L48">
        <v>0.05961506213762127</v>
      </c>
      <c r="N48">
        <v>485.92</v>
      </c>
      <c r="O48">
        <v>355.66</v>
      </c>
    </row>
    <row r="49" spans="1:15">
      <c r="A49" s="1" t="s">
        <v>62</v>
      </c>
      <c r="B49">
        <f>HYPERLINK("https://www.suredividend.com/sure-analysis-SPGI/","S&amp;P Global Inc")</f>
        <v>0</v>
      </c>
      <c r="C49" t="s">
        <v>84</v>
      </c>
      <c r="D49">
        <v>346.07</v>
      </c>
      <c r="E49">
        <v>0.01040251972144364</v>
      </c>
      <c r="F49">
        <v>50</v>
      </c>
      <c r="G49">
        <v>0.1688311688311688</v>
      </c>
      <c r="H49">
        <v>0.1247461131420948</v>
      </c>
      <c r="I49">
        <v>3.44145307875664</v>
      </c>
      <c r="J49">
        <v>115241.31</v>
      </c>
      <c r="K49">
        <v>34.30866379310345</v>
      </c>
      <c r="L49">
        <v>0.3373973606624157</v>
      </c>
      <c r="N49">
        <v>420.46</v>
      </c>
      <c r="O49">
        <v>278.59</v>
      </c>
    </row>
    <row r="50" spans="1:15">
      <c r="A50" s="1" t="s">
        <v>63</v>
      </c>
      <c r="B50">
        <f>HYPERLINK("https://www.suredividend.com/sure-analysis-SHW/","Sherwin-Williams Co.")</f>
        <v>0</v>
      </c>
      <c r="C50" t="s">
        <v>86</v>
      </c>
      <c r="D50">
        <v>228.34</v>
      </c>
      <c r="E50">
        <v>0.01059823070859245</v>
      </c>
      <c r="F50">
        <v>45</v>
      </c>
      <c r="G50">
        <v>0.008333333333333082</v>
      </c>
      <c r="H50" t="s">
        <v>93</v>
      </c>
      <c r="I50">
        <v>2.395711905087999</v>
      </c>
      <c r="J50">
        <v>59012.710444</v>
      </c>
      <c r="K50">
        <v>29.21276691428147</v>
      </c>
      <c r="L50">
        <v>0.3103253763067356</v>
      </c>
      <c r="N50">
        <v>282.19</v>
      </c>
      <c r="O50">
        <v>194.23</v>
      </c>
    </row>
    <row r="51" spans="1:15">
      <c r="A51" s="1" t="s">
        <v>64</v>
      </c>
      <c r="B51">
        <f>HYPERLINK("https://www.suredividend.com/sure-analysis-SJM/","J.M. Smucker Co.")</f>
        <v>0</v>
      </c>
      <c r="C51" t="s">
        <v>87</v>
      </c>
      <c r="D51">
        <v>150.8</v>
      </c>
      <c r="E51">
        <v>0.02705570291777188</v>
      </c>
      <c r="F51">
        <v>26</v>
      </c>
      <c r="G51">
        <v>0.03030303030303028</v>
      </c>
      <c r="H51">
        <v>0.03713728933664817</v>
      </c>
      <c r="I51">
        <v>3.987573762250028</v>
      </c>
      <c r="J51">
        <v>16080.722824</v>
      </c>
      <c r="K51">
        <v>22.64252720980006</v>
      </c>
      <c r="L51">
        <v>0.6032638066944067</v>
      </c>
      <c r="N51">
        <v>161.95</v>
      </c>
      <c r="O51">
        <v>116.48</v>
      </c>
    </row>
    <row r="52" spans="1:15">
      <c r="A52" s="1" t="s">
        <v>65</v>
      </c>
      <c r="B52">
        <f>HYPERLINK("https://www.suredividend.com/sure-analysis-SWK/","Stanley Black &amp; Decker Inc")</f>
        <v>0</v>
      </c>
      <c r="C52" t="s">
        <v>85</v>
      </c>
      <c r="D52">
        <v>87.26000000000001</v>
      </c>
      <c r="E52">
        <v>0.03667201466880587</v>
      </c>
      <c r="F52">
        <v>55</v>
      </c>
      <c r="G52">
        <v>0.01265822784810133</v>
      </c>
      <c r="H52">
        <v>0.04893816562469966</v>
      </c>
      <c r="I52">
        <v>3.136731898739138</v>
      </c>
      <c r="J52">
        <v>13352.864292</v>
      </c>
      <c r="K52">
        <v>12.62204772885906</v>
      </c>
      <c r="L52">
        <v>0.4640135944880382</v>
      </c>
      <c r="N52">
        <v>159.08</v>
      </c>
      <c r="O52">
        <v>69.54000000000001</v>
      </c>
    </row>
    <row r="53" spans="1:15">
      <c r="A53" s="1" t="s">
        <v>66</v>
      </c>
      <c r="B53">
        <f>HYPERLINK("https://www.suredividend.com/sure-analysis-SYY/","Sysco Corp.")</f>
        <v>0</v>
      </c>
      <c r="C53" t="s">
        <v>87</v>
      </c>
      <c r="D53">
        <v>76.26000000000001</v>
      </c>
      <c r="E53">
        <v>0.02570154733805402</v>
      </c>
      <c r="F53">
        <v>52</v>
      </c>
      <c r="G53">
        <v>0.04255319148936154</v>
      </c>
      <c r="H53">
        <v>0.06360094824680784</v>
      </c>
      <c r="I53">
        <v>1.921878276641909</v>
      </c>
      <c r="J53">
        <v>38709.882489</v>
      </c>
      <c r="K53">
        <v>27.25859939873164</v>
      </c>
      <c r="L53">
        <v>0.6913231210942118</v>
      </c>
      <c r="N53">
        <v>89.84</v>
      </c>
      <c r="O53">
        <v>69.7</v>
      </c>
    </row>
    <row r="54" spans="1:15">
      <c r="A54" s="1" t="s">
        <v>67</v>
      </c>
      <c r="B54">
        <f>HYPERLINK("https://www.suredividend.com/sure-analysis-TROW/","T. Rowe Price Group Inc.")</f>
        <v>0</v>
      </c>
      <c r="C54" t="s">
        <v>84</v>
      </c>
      <c r="D54">
        <v>113.49</v>
      </c>
      <c r="E54">
        <v>0.04299938320556877</v>
      </c>
      <c r="F54">
        <v>37</v>
      </c>
      <c r="G54">
        <v>0.1111111111111109</v>
      </c>
      <c r="H54">
        <v>0.1138241786028789</v>
      </c>
      <c r="I54">
        <v>4.725957099148772</v>
      </c>
      <c r="J54">
        <v>25467.033885</v>
      </c>
      <c r="K54">
        <v>16.73481001758444</v>
      </c>
      <c r="L54">
        <v>0.7053667312162346</v>
      </c>
      <c r="N54">
        <v>152.84</v>
      </c>
      <c r="O54">
        <v>92.58</v>
      </c>
    </row>
    <row r="55" spans="1:15">
      <c r="A55" s="1" t="s">
        <v>68</v>
      </c>
      <c r="B55">
        <f>HYPERLINK("https://www.suredividend.com/sure-analysis-TGT/","Target Corp")</f>
        <v>0</v>
      </c>
      <c r="C55" t="s">
        <v>87</v>
      </c>
      <c r="D55">
        <v>166</v>
      </c>
      <c r="E55">
        <v>0.02602409638554217</v>
      </c>
      <c r="F55">
        <v>54</v>
      </c>
      <c r="G55">
        <v>0.2</v>
      </c>
      <c r="H55">
        <v>0.11032151746146</v>
      </c>
      <c r="I55">
        <v>4.090397627509714</v>
      </c>
      <c r="J55">
        <v>76403.59658</v>
      </c>
      <c r="K55">
        <v>22.15881571345708</v>
      </c>
      <c r="L55">
        <v>0.5557605472159937</v>
      </c>
      <c r="N55">
        <v>247.48</v>
      </c>
      <c r="O55">
        <v>133.73</v>
      </c>
    </row>
    <row r="56" spans="1:15">
      <c r="A56" s="1" t="s">
        <v>69</v>
      </c>
      <c r="B56">
        <f>HYPERLINK("https://www.suredividend.com/sure-analysis-VFC/","VF Corp.")</f>
        <v>0</v>
      </c>
      <c r="C56" t="s">
        <v>91</v>
      </c>
      <c r="D56">
        <v>26.26</v>
      </c>
      <c r="E56">
        <v>0.04569687738004569</v>
      </c>
      <c r="F56">
        <v>0</v>
      </c>
      <c r="G56">
        <v>0.02000000000000002</v>
      </c>
      <c r="H56">
        <v>0.02085125936929089</v>
      </c>
      <c r="I56">
        <v>1.966954103923224</v>
      </c>
      <c r="J56">
        <v>10206.128828</v>
      </c>
      <c r="K56">
        <v>24.05681737575162</v>
      </c>
      <c r="L56">
        <v>1.804545049470848</v>
      </c>
      <c r="N56">
        <v>57.75</v>
      </c>
      <c r="O56">
        <v>23.71</v>
      </c>
    </row>
    <row r="57" spans="1:15">
      <c r="A57" s="1" t="s">
        <v>70</v>
      </c>
      <c r="B57">
        <f>HYPERLINK("https://www.suredividend.com/sure-analysis-GWW/","W.W. Grainger Inc.")</f>
        <v>0</v>
      </c>
      <c r="C57" t="s">
        <v>85</v>
      </c>
      <c r="D57">
        <v>697.59</v>
      </c>
      <c r="E57">
        <v>0.00986252669906392</v>
      </c>
      <c r="F57">
        <v>51</v>
      </c>
      <c r="G57">
        <v>0</v>
      </c>
      <c r="H57">
        <v>0.04808838399458915</v>
      </c>
      <c r="I57">
        <v>6.836668533206117</v>
      </c>
      <c r="J57">
        <v>35018.508759</v>
      </c>
      <c r="K57">
        <v>22.6363986808662</v>
      </c>
      <c r="L57">
        <v>0.2258562449027459</v>
      </c>
      <c r="N57">
        <v>697.91</v>
      </c>
      <c r="O57">
        <v>435.43</v>
      </c>
    </row>
    <row r="58" spans="1:15">
      <c r="A58" s="1" t="s">
        <v>71</v>
      </c>
      <c r="B58">
        <f>HYPERLINK("https://www.suredividend.com/sure-analysis-WMT/","Walmart Inc")</f>
        <v>0</v>
      </c>
      <c r="C58" t="s">
        <v>87</v>
      </c>
      <c r="D58">
        <v>140.67</v>
      </c>
      <c r="E58">
        <v>0.01620814672638089</v>
      </c>
      <c r="F58">
        <v>50</v>
      </c>
      <c r="G58">
        <v>0.0181818181818183</v>
      </c>
      <c r="H58">
        <v>0.01493197894539389</v>
      </c>
      <c r="I58">
        <v>2.226840039871083</v>
      </c>
      <c r="J58">
        <v>379358.863596</v>
      </c>
      <c r="K58">
        <v>42.30610723722315</v>
      </c>
      <c r="L58">
        <v>0.6830797668316206</v>
      </c>
      <c r="N58">
        <v>159.88</v>
      </c>
      <c r="O58">
        <v>116.32</v>
      </c>
    </row>
    <row r="59" spans="1:15">
      <c r="A59" s="1" t="s">
        <v>72</v>
      </c>
      <c r="B59">
        <f>HYPERLINK("https://www.suredividend.com/sure-analysis-WBA/","Walgreens Boots Alliance Inc")</f>
        <v>0</v>
      </c>
      <c r="C59" t="s">
        <v>83</v>
      </c>
      <c r="D59">
        <v>36.09</v>
      </c>
      <c r="E59">
        <v>0.05320033250207813</v>
      </c>
      <c r="F59">
        <v>47</v>
      </c>
      <c r="G59">
        <v>0.005235602094240788</v>
      </c>
      <c r="H59">
        <v>0.03713728933664817</v>
      </c>
      <c r="I59">
        <v>1.882260967344389</v>
      </c>
      <c r="J59">
        <v>31127.753264</v>
      </c>
      <c r="K59" t="s">
        <v>93</v>
      </c>
      <c r="L59" t="s">
        <v>93</v>
      </c>
      <c r="N59">
        <v>46.66</v>
      </c>
      <c r="O59">
        <v>29.64</v>
      </c>
    </row>
    <row r="60" spans="1:15">
      <c r="A60" s="1" t="s">
        <v>73</v>
      </c>
      <c r="B60">
        <f>HYPERLINK("https://www.suredividend.com/sure-analysis-IBM/","International Business Machines Corp.")</f>
        <v>0</v>
      </c>
      <c r="C60" t="s">
        <v>92</v>
      </c>
      <c r="D60">
        <v>129.64</v>
      </c>
      <c r="E60">
        <v>0.05091021289725393</v>
      </c>
      <c r="F60">
        <v>27</v>
      </c>
      <c r="G60">
        <v>0.006097560975609539</v>
      </c>
      <c r="H60">
        <v>0.00998949894044987</v>
      </c>
      <c r="I60">
        <v>6.481483654901445</v>
      </c>
      <c r="J60">
        <v>117210.941699</v>
      </c>
      <c r="K60">
        <v>71.4265336376112</v>
      </c>
      <c r="L60">
        <v>3.600824252723025</v>
      </c>
      <c r="N60">
        <v>151.35</v>
      </c>
      <c r="O60">
        <v>112.8</v>
      </c>
    </row>
    <row r="61" spans="1:15">
      <c r="A61" s="1" t="s">
        <v>74</v>
      </c>
      <c r="B61">
        <f>HYPERLINK("https://www.suredividend.com/sure-analysis-NEE/","NextEra Energy Inc")</f>
        <v>0</v>
      </c>
      <c r="C61" t="s">
        <v>89</v>
      </c>
      <c r="D61">
        <v>73.83</v>
      </c>
      <c r="E61">
        <v>0.02532845726669376</v>
      </c>
      <c r="F61">
        <v>28</v>
      </c>
      <c r="G61">
        <v>0.1000000000000001</v>
      </c>
      <c r="H61" t="s">
        <v>93</v>
      </c>
      <c r="I61">
        <v>1.728030649600254</v>
      </c>
      <c r="J61">
        <v>146736.778442</v>
      </c>
      <c r="K61">
        <v>35.38383854400289</v>
      </c>
      <c r="L61">
        <v>0.8228717379048828</v>
      </c>
      <c r="N61">
        <v>90.02</v>
      </c>
      <c r="O61">
        <v>65.76000000000001</v>
      </c>
    </row>
    <row r="62" spans="1:15">
      <c r="A62" s="1" t="s">
        <v>75</v>
      </c>
      <c r="B62">
        <f>HYPERLINK("https://www.suredividend.com/sure-analysis-WST/","West Pharmaceutical Services, Inc.")</f>
        <v>0</v>
      </c>
      <c r="C62" t="s">
        <v>83</v>
      </c>
      <c r="D62">
        <v>329.26</v>
      </c>
      <c r="E62">
        <v>0.002308206280750775</v>
      </c>
      <c r="F62">
        <v>30</v>
      </c>
      <c r="G62">
        <v>0.05555555555555558</v>
      </c>
      <c r="H62">
        <v>0.06298004826234438</v>
      </c>
      <c r="I62">
        <v>0.7391910859323381</v>
      </c>
      <c r="J62">
        <v>24409.87251</v>
      </c>
      <c r="K62">
        <v>41.66218213012459</v>
      </c>
      <c r="L62">
        <v>0.09562627243626624</v>
      </c>
      <c r="N62">
        <v>422.87</v>
      </c>
      <c r="O62">
        <v>205.87</v>
      </c>
    </row>
    <row r="63" spans="1:15">
      <c r="A63" s="1" t="s">
        <v>76</v>
      </c>
      <c r="B63">
        <f>HYPERLINK("https://www.suredividend.com/sure-analysis-AMCR/","Amcor Plc")</f>
        <v>0</v>
      </c>
      <c r="C63" t="s">
        <v>91</v>
      </c>
      <c r="D63">
        <v>11.23</v>
      </c>
      <c r="E63">
        <v>0.04363312555654496</v>
      </c>
      <c r="F63">
        <v>3</v>
      </c>
      <c r="G63" t="s">
        <v>93</v>
      </c>
      <c r="H63" t="s">
        <v>93</v>
      </c>
      <c r="I63">
        <v>0.4774658134528441</v>
      </c>
      <c r="J63">
        <v>16685.309041</v>
      </c>
      <c r="K63">
        <v>15.60833399498597</v>
      </c>
      <c r="L63">
        <v>0.667410977708756</v>
      </c>
      <c r="N63">
        <v>13.19</v>
      </c>
      <c r="O63">
        <v>10.2</v>
      </c>
    </row>
    <row r="64" spans="1:15">
      <c r="A64" s="1" t="s">
        <v>77</v>
      </c>
      <c r="B64">
        <f>HYPERLINK("https://www.suredividend.com/sure-analysis-ATO/","Atmos Energy Corp.")</f>
        <v>0</v>
      </c>
      <c r="C64" t="s">
        <v>89</v>
      </c>
      <c r="D64">
        <v>112.73</v>
      </c>
      <c r="E64">
        <v>0.02625742925574381</v>
      </c>
      <c r="F64">
        <v>39</v>
      </c>
      <c r="G64">
        <v>0.08823529411764697</v>
      </c>
      <c r="H64">
        <v>0.08817312612555162</v>
      </c>
      <c r="I64">
        <v>2.82281665753847</v>
      </c>
      <c r="J64">
        <v>16138.71088</v>
      </c>
      <c r="K64">
        <v>20.26101750018832</v>
      </c>
      <c r="L64">
        <v>0.4969747636511391</v>
      </c>
      <c r="N64">
        <v>120.73</v>
      </c>
      <c r="O64">
        <v>97.09</v>
      </c>
    </row>
    <row r="65" spans="1:15">
      <c r="A65" s="1" t="s">
        <v>78</v>
      </c>
      <c r="B65">
        <f>HYPERLINK("https://www.suredividend.com/sure-analysis-O/","Realty Income Corp.")</f>
        <v>0</v>
      </c>
      <c r="C65" t="s">
        <v>90</v>
      </c>
      <c r="D65">
        <v>64.48999999999999</v>
      </c>
      <c r="E65">
        <v>0.04729415413242363</v>
      </c>
      <c r="F65">
        <v>26</v>
      </c>
      <c r="G65">
        <v>0.02620967741935476</v>
      </c>
      <c r="H65">
        <v>0.0156390136608302</v>
      </c>
      <c r="I65">
        <v>2.918925487852839</v>
      </c>
      <c r="J65">
        <v>42596.993228</v>
      </c>
      <c r="K65">
        <v>48.99540058055596</v>
      </c>
      <c r="L65">
        <v>2.055581329473831</v>
      </c>
      <c r="N65">
        <v>73.08</v>
      </c>
      <c r="O65">
        <v>54.43</v>
      </c>
    </row>
    <row r="66" spans="1:15">
      <c r="A66" s="1" t="s">
        <v>79</v>
      </c>
      <c r="B66">
        <f>HYPERLINK("https://www.suredividend.com/sure-analysis-ESS/","Essex Property Trust, Inc.")</f>
        <v>0</v>
      </c>
      <c r="C66" t="s">
        <v>90</v>
      </c>
      <c r="D66">
        <v>232.18</v>
      </c>
      <c r="E66">
        <v>0.03979670944956499</v>
      </c>
      <c r="F66">
        <v>29</v>
      </c>
      <c r="G66">
        <v>0.05263157894736858</v>
      </c>
      <c r="H66">
        <v>0.03414621632574555</v>
      </c>
      <c r="I66">
        <v>8.675102264251006</v>
      </c>
      <c r="J66">
        <v>14979.864002</v>
      </c>
      <c r="K66">
        <v>36.68702840199356</v>
      </c>
      <c r="L66">
        <v>1.383588877870974</v>
      </c>
      <c r="N66">
        <v>353.43</v>
      </c>
      <c r="O66">
        <v>203.13</v>
      </c>
    </row>
    <row r="67" spans="1:15">
      <c r="A67" s="1" t="s">
        <v>80</v>
      </c>
      <c r="B67">
        <f>HYPERLINK("https://www.suredividend.com/sure-analysis-ALB/","Albemarle Corp.")</f>
        <v>0</v>
      </c>
      <c r="C67" t="s">
        <v>86</v>
      </c>
      <c r="D67">
        <v>259.37</v>
      </c>
      <c r="E67">
        <v>0.006091683695107376</v>
      </c>
      <c r="F67">
        <v>27</v>
      </c>
      <c r="G67">
        <v>0.01282051282051277</v>
      </c>
      <c r="H67">
        <v>0.03349994468245687</v>
      </c>
      <c r="I67">
        <v>1.576483568438062</v>
      </c>
      <c r="J67">
        <v>30397.639294</v>
      </c>
      <c r="K67">
        <v>11.30101066187799</v>
      </c>
      <c r="L67">
        <v>0.06902292331164896</v>
      </c>
      <c r="N67">
        <v>334.02</v>
      </c>
      <c r="O67">
        <v>168.91</v>
      </c>
    </row>
    <row r="68" spans="1:15">
      <c r="A68" s="1" t="s">
        <v>81</v>
      </c>
      <c r="B68">
        <f>HYPERLINK("https://www.suredividend.com/sure-analysis-EXPD/","Expeditors International Of Washington, Inc.")</f>
        <v>0</v>
      </c>
      <c r="C68" t="s">
        <v>85</v>
      </c>
      <c r="D68">
        <v>109.4</v>
      </c>
      <c r="E68">
        <v>0.01224862888482633</v>
      </c>
      <c r="F68">
        <v>27</v>
      </c>
      <c r="G68" t="s">
        <v>93</v>
      </c>
      <c r="H68" t="s">
        <v>93</v>
      </c>
      <c r="I68">
        <v>1.336046762423824</v>
      </c>
      <c r="J68">
        <v>16891.146014</v>
      </c>
      <c r="K68">
        <v>12.44375899319213</v>
      </c>
      <c r="L68">
        <v>0.1617490027147487</v>
      </c>
      <c r="N68">
        <v>119.9</v>
      </c>
      <c r="O68">
        <v>85.56999999999999</v>
      </c>
    </row>
    <row r="69" spans="1:15">
      <c r="A69" s="1" t="s">
        <v>82</v>
      </c>
      <c r="B69">
        <f>HYPERLINK("https://www.suredividend.com/sure-analysis-XOM/","Exxon Mobil Corp.")</f>
        <v>0</v>
      </c>
      <c r="C69" t="s">
        <v>88</v>
      </c>
      <c r="D69">
        <v>112.81</v>
      </c>
      <c r="E69">
        <v>0.03226664302810035</v>
      </c>
      <c r="F69">
        <v>40</v>
      </c>
      <c r="G69">
        <v>0.03409090909090917</v>
      </c>
      <c r="H69">
        <v>0.02104646949148581</v>
      </c>
      <c r="I69">
        <v>3.537328257447028</v>
      </c>
      <c r="J69">
        <v>459247.816496</v>
      </c>
      <c r="K69">
        <v>8.239106862150699</v>
      </c>
      <c r="L69">
        <v>0.2667668369115406</v>
      </c>
      <c r="N69">
        <v>118.72</v>
      </c>
      <c r="O69">
        <v>73.59</v>
      </c>
    </row>
  </sheetData>
  <autoFilter ref="A1:O69"/>
  <conditionalFormatting sqref="A1:O1">
    <cfRule type="cellIs" dxfId="8" priority="16" operator="notEqual">
      <formula>-13.345</formula>
    </cfRule>
  </conditionalFormatting>
  <conditionalFormatting sqref="A2:A69">
    <cfRule type="cellIs" dxfId="0" priority="1" operator="notEqual">
      <formula>"None"</formula>
    </cfRule>
  </conditionalFormatting>
  <conditionalFormatting sqref="B2:B69">
    <cfRule type="cellIs" dxfId="1" priority="2" operator="notEqual">
      <formula>"None"</formula>
    </cfRule>
  </conditionalFormatting>
  <conditionalFormatting sqref="C2:C69">
    <cfRule type="cellIs" dxfId="0" priority="3" operator="notEqual">
      <formula>"None"</formula>
    </cfRule>
  </conditionalFormatting>
  <conditionalFormatting sqref="D2:D69">
    <cfRule type="cellIs" dxfId="2" priority="4" operator="notEqual">
      <formula>"None"</formula>
    </cfRule>
  </conditionalFormatting>
  <conditionalFormatting sqref="E2:E69">
    <cfRule type="cellIs" dxfId="3" priority="5" operator="notEqual">
      <formula>"None"</formula>
    </cfRule>
  </conditionalFormatting>
  <conditionalFormatting sqref="F2:F69">
    <cfRule type="cellIs" dxfId="4" priority="6" operator="notEqual">
      <formula>"None"</formula>
    </cfRule>
  </conditionalFormatting>
  <conditionalFormatting sqref="G2:G69">
    <cfRule type="cellIs" dxfId="3" priority="7" operator="notEqual">
      <formula>"None"</formula>
    </cfRule>
  </conditionalFormatting>
  <conditionalFormatting sqref="H2:H69">
    <cfRule type="cellIs" dxfId="3" priority="8" operator="notEqual">
      <formula>"None"</formula>
    </cfRule>
  </conditionalFormatting>
  <conditionalFormatting sqref="I2:I69">
    <cfRule type="cellIs" dxfId="2" priority="9" operator="notEqual">
      <formula>"None"</formula>
    </cfRule>
  </conditionalFormatting>
  <conditionalFormatting sqref="J2:J69">
    <cfRule type="cellIs" dxfId="5" priority="10" operator="notEqual">
      <formula>"None"</formula>
    </cfRule>
  </conditionalFormatting>
  <conditionalFormatting sqref="K2:K69">
    <cfRule type="cellIs" dxfId="6" priority="11" operator="notEqual">
      <formula>"None"</formula>
    </cfRule>
  </conditionalFormatting>
  <conditionalFormatting sqref="L2:L69">
    <cfRule type="cellIs" dxfId="3" priority="12" operator="notEqual">
      <formula>"None"</formula>
    </cfRule>
  </conditionalFormatting>
  <conditionalFormatting sqref="M2:M69">
    <cfRule type="cellIs" dxfId="7" priority="13" operator="notEqual">
      <formula>"None"</formula>
    </cfRule>
  </conditionalFormatting>
  <conditionalFormatting sqref="N2:N69">
    <cfRule type="cellIs" dxfId="2" priority="14" operator="notEqual">
      <formula>"None"</formula>
    </cfRule>
  </conditionalFormatting>
  <conditionalFormatting sqref="O2:O69">
    <cfRule type="cellIs" dxfId="2" priority="15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45.7109375" customWidth="1"/>
    <col min="3" max="3" width="25.7109375" customWidth="1"/>
    <col min="4" max="4" width="25.7109375" customWidth="1"/>
    <col min="5" max="5" width="25.7109375" customWidth="1"/>
    <col min="6" max="6" width="25.7109375" customWidth="1"/>
    <col min="7" max="7" width="25.7109375" customWidth="1"/>
    <col min="8" max="8" width="25.7109375" customWidth="1"/>
    <col min="9" max="9" width="25.7109375" customWidth="1"/>
  </cols>
  <sheetData>
    <row r="1" spans="1:9">
      <c r="A1" s="1" t="s">
        <v>14</v>
      </c>
      <c r="B1" s="1" t="s">
        <v>0</v>
      </c>
      <c r="C1" s="1" t="s">
        <v>94</v>
      </c>
      <c r="D1" s="1" t="s">
        <v>95</v>
      </c>
      <c r="E1" s="1" t="s">
        <v>96</v>
      </c>
      <c r="F1" s="1" t="s">
        <v>97</v>
      </c>
      <c r="G1" s="1" t="s">
        <v>98</v>
      </c>
      <c r="H1" s="1" t="s">
        <v>99</v>
      </c>
      <c r="I1" s="1" t="s">
        <v>100</v>
      </c>
    </row>
    <row r="2" spans="1:9">
      <c r="A2" s="1" t="s">
        <v>15</v>
      </c>
      <c r="B2">
        <f>HYPERLINK("https://www.suredividend.com/sure-analysis-ABT/","Abbott Laboratories")</f>
        <v>0</v>
      </c>
      <c r="C2">
        <v>-0.06565882458180501</v>
      </c>
      <c r="D2">
        <v>-0.029300352778923</v>
      </c>
      <c r="E2">
        <v>0.028468237119776</v>
      </c>
      <c r="F2">
        <v>-0.04433044116341901</v>
      </c>
      <c r="G2">
        <v>-0.124383631464848</v>
      </c>
      <c r="H2">
        <v>-0.06992606602322801</v>
      </c>
      <c r="I2">
        <v>0.906721260900439</v>
      </c>
    </row>
    <row r="3" spans="1:9">
      <c r="A3" s="1" t="s">
        <v>16</v>
      </c>
      <c r="B3">
        <f>HYPERLINK("https://www.suredividend.com/sure-analysis-ABBV/","Abbvie Inc")</f>
        <v>0</v>
      </c>
      <c r="C3">
        <v>0.074793388429752</v>
      </c>
      <c r="D3">
        <v>-0.037373187210127</v>
      </c>
      <c r="E3">
        <v>0.167791231314105</v>
      </c>
      <c r="F3">
        <v>-0.025162379238444</v>
      </c>
      <c r="G3">
        <v>0.07598645881452501</v>
      </c>
      <c r="H3">
        <v>0.6048224884929101</v>
      </c>
      <c r="I3">
        <v>0.7150694445970801</v>
      </c>
    </row>
    <row r="4" spans="1:9">
      <c r="A4" s="1" t="s">
        <v>17</v>
      </c>
      <c r="B4">
        <f>HYPERLINK("https://www.suredividend.com/sure-analysis-AFL/","Aflac Inc.")</f>
        <v>0</v>
      </c>
      <c r="C4">
        <v>-0.007822602624544001</v>
      </c>
      <c r="D4">
        <v>-0.048282556064973</v>
      </c>
      <c r="E4">
        <v>0.165831131643184</v>
      </c>
      <c r="F4">
        <v>-0.042991281488369</v>
      </c>
      <c r="G4">
        <v>0.168023729108605</v>
      </c>
      <c r="H4">
        <v>0.485036800444382</v>
      </c>
      <c r="I4">
        <v>0.734550864360859</v>
      </c>
    </row>
    <row r="5" spans="1:9">
      <c r="A5" s="1" t="s">
        <v>18</v>
      </c>
      <c r="B5">
        <f>HYPERLINK("https://www.suredividend.com/sure-analysis-AOS/","A.O. Smith Corp.")</f>
        <v>0</v>
      </c>
      <c r="C5">
        <v>-0.013323678493845</v>
      </c>
      <c r="D5">
        <v>0.133989903445245</v>
      </c>
      <c r="E5">
        <v>0.22389148269971</v>
      </c>
      <c r="F5">
        <v>0.196197031015441</v>
      </c>
      <c r="G5">
        <v>0.01619831752282</v>
      </c>
      <c r="H5">
        <v>0.156617915439397</v>
      </c>
      <c r="I5">
        <v>0.205514258970579</v>
      </c>
    </row>
    <row r="6" spans="1:9">
      <c r="A6" s="1" t="s">
        <v>19</v>
      </c>
      <c r="B6">
        <f>HYPERLINK("https://www.suredividend.com/sure-analysis-APD/","Air Products &amp; Chemicals Inc.")</f>
        <v>0</v>
      </c>
      <c r="C6">
        <v>0.034243211002736</v>
      </c>
      <c r="D6">
        <v>-0.06945881633949201</v>
      </c>
      <c r="E6">
        <v>0.210430446444263</v>
      </c>
      <c r="F6">
        <v>-0.043729319405696</v>
      </c>
      <c r="G6">
        <v>0.323573189628193</v>
      </c>
      <c r="H6">
        <v>0.204393966508384</v>
      </c>
      <c r="I6">
        <v>1.074580164598279</v>
      </c>
    </row>
    <row r="7" spans="1:9">
      <c r="A7" s="1" t="s">
        <v>20</v>
      </c>
      <c r="B7">
        <f>HYPERLINK("https://www.suredividend.com/sure-analysis-ADM/","Archer Daniels Midland Co.")</f>
        <v>0</v>
      </c>
      <c r="C7">
        <v>-0.009435172750057001</v>
      </c>
      <c r="D7">
        <v>-0.111288478215823</v>
      </c>
      <c r="E7">
        <v>-0.06573509106374301</v>
      </c>
      <c r="F7">
        <v>-0.122200022740932</v>
      </c>
      <c r="G7">
        <v>-0.002272151010651</v>
      </c>
      <c r="H7">
        <v>0.522259238532351</v>
      </c>
      <c r="I7">
        <v>1.204274759340838</v>
      </c>
    </row>
    <row r="8" spans="1:9">
      <c r="A8" s="1" t="s">
        <v>21</v>
      </c>
      <c r="B8">
        <f>HYPERLINK("https://www.suredividend.com/sure-analysis-ADP/","Automatic Data Processing Inc.")</f>
        <v>0</v>
      </c>
      <c r="C8">
        <v>-0.002485464471173</v>
      </c>
      <c r="D8">
        <v>-0.16324923631368</v>
      </c>
      <c r="E8">
        <v>-0.04891436589988701</v>
      </c>
      <c r="F8">
        <v>-0.05907225990119701</v>
      </c>
      <c r="G8">
        <v>0.09866688566678401</v>
      </c>
      <c r="H8">
        <v>0.36470753968278</v>
      </c>
      <c r="I8">
        <v>1.193089450727452</v>
      </c>
    </row>
    <row r="9" spans="1:9">
      <c r="A9" s="1" t="s">
        <v>22</v>
      </c>
      <c r="B9">
        <f>HYPERLINK("https://www.suredividend.com/sure-analysis-BDX/","Becton, Dickinson And Co.")</f>
        <v>0</v>
      </c>
      <c r="C9">
        <v>-0.03506345590628</v>
      </c>
      <c r="D9">
        <v>-0.05658501432899501</v>
      </c>
      <c r="E9">
        <v>-0.055127017344844</v>
      </c>
      <c r="F9">
        <v>-0.06716476602438</v>
      </c>
      <c r="G9">
        <v>-0.105263038786519</v>
      </c>
      <c r="H9">
        <v>0.037052710361433</v>
      </c>
      <c r="I9">
        <v>0.188820615979669</v>
      </c>
    </row>
    <row r="10" spans="1:9">
      <c r="A10" s="1" t="s">
        <v>23</v>
      </c>
      <c r="B10">
        <f>HYPERLINK("https://www.suredividend.com/sure-analysis-BF.B/","Brown-Forman Corp.")</f>
        <v>0</v>
      </c>
      <c r="C10">
        <v>0.002842609216038</v>
      </c>
      <c r="D10">
        <v>-0.10038920950208</v>
      </c>
      <c r="E10">
        <v>-0.061709108826625</v>
      </c>
      <c r="F10">
        <v>0.020554202192448</v>
      </c>
      <c r="G10">
        <v>-0.031736172302714</v>
      </c>
      <c r="H10">
        <v>0.014393399405861</v>
      </c>
      <c r="I10">
        <v>0.294630268428636</v>
      </c>
    </row>
    <row r="11" spans="1:9">
      <c r="A11" s="1" t="s">
        <v>24</v>
      </c>
      <c r="B11">
        <f>HYPERLINK("https://www.suredividend.com/sure-analysis-BRO/","Brown &amp; Brown, Inc.")</f>
        <v>0</v>
      </c>
      <c r="C11">
        <v>-0.027915738996403</v>
      </c>
      <c r="D11">
        <v>-0.044489485344125</v>
      </c>
      <c r="E11">
        <v>-0.09391891244728101</v>
      </c>
      <c r="F11">
        <v>-0.001720080622183</v>
      </c>
      <c r="G11">
        <v>-0.164267887773957</v>
      </c>
      <c r="H11">
        <v>0.280882445862632</v>
      </c>
      <c r="I11">
        <v>1.26517198306309</v>
      </c>
    </row>
    <row r="12" spans="1:9">
      <c r="A12" s="1" t="s">
        <v>25</v>
      </c>
      <c r="B12">
        <f>HYPERLINK("https://www.suredividend.com/sure-analysis-CAH/","Cardinal Health, Inc.")</f>
        <v>0</v>
      </c>
      <c r="C12">
        <v>-0.04410830049574101</v>
      </c>
      <c r="D12">
        <v>-0.064258792172126</v>
      </c>
      <c r="E12">
        <v>0.07395739016929101</v>
      </c>
      <c r="F12">
        <v>-0.021724990243267</v>
      </c>
      <c r="G12">
        <v>0.437251180667442</v>
      </c>
      <c r="H12">
        <v>0.540437508833958</v>
      </c>
      <c r="I12">
        <v>0.309167129459568</v>
      </c>
    </row>
    <row r="13" spans="1:9">
      <c r="A13" s="1" t="s">
        <v>26</v>
      </c>
      <c r="B13">
        <f>HYPERLINK("https://www.suredividend.com/sure-analysis-CAT/","Caterpillar Inc.")</f>
        <v>0</v>
      </c>
      <c r="C13">
        <v>0.030473038424281</v>
      </c>
      <c r="D13">
        <v>0.08638300117612401</v>
      </c>
      <c r="E13">
        <v>0.428103962791322</v>
      </c>
      <c r="F13">
        <v>0.07082834744481301</v>
      </c>
      <c r="G13">
        <v>0.335427670567657</v>
      </c>
      <c r="H13">
        <v>0.253108721697564</v>
      </c>
      <c r="I13">
        <v>0.9635454720246101</v>
      </c>
    </row>
    <row r="14" spans="1:9">
      <c r="A14" s="1" t="s">
        <v>27</v>
      </c>
      <c r="B14">
        <f>HYPERLINK("https://www.suredividend.com/sure-analysis-CB/","Chubb Limited")</f>
        <v>0</v>
      </c>
      <c r="C14">
        <v>-0.013057567670606</v>
      </c>
      <c r="D14">
        <v>-0.05139679646025801</v>
      </c>
      <c r="E14">
        <v>0.09384168714648801</v>
      </c>
      <c r="F14">
        <v>-0.06119673617407</v>
      </c>
      <c r="G14">
        <v>0.024055665905671</v>
      </c>
      <c r="H14">
        <v>0.290643427191133</v>
      </c>
      <c r="I14">
        <v>0.6384701072165471</v>
      </c>
    </row>
    <row r="15" spans="1:9">
      <c r="A15" s="1" t="s">
        <v>28</v>
      </c>
      <c r="B15">
        <f>HYPERLINK("https://www.suredividend.com/sure-analysis-CHD/","Church &amp; Dwight Co., Inc.")</f>
        <v>0</v>
      </c>
      <c r="C15">
        <v>0.019253507541532</v>
      </c>
      <c r="D15">
        <v>0.017168185413986</v>
      </c>
      <c r="E15">
        <v>0.007305416150375001</v>
      </c>
      <c r="F15">
        <v>0.048208636084165</v>
      </c>
      <c r="G15">
        <v>-0.153053713007695</v>
      </c>
      <c r="H15">
        <v>0.106966449269076</v>
      </c>
      <c r="I15">
        <v>0.793418312372499</v>
      </c>
    </row>
    <row r="16" spans="1:9">
      <c r="A16" s="1" t="s">
        <v>29</v>
      </c>
      <c r="B16">
        <f>HYPERLINK("https://www.suredividend.com/sure-analysis-CHRW/","C.H. Robinson Worldwide, Inc.")</f>
        <v>0</v>
      </c>
      <c r="C16">
        <v>0.036142090045435</v>
      </c>
      <c r="D16">
        <v>0.022220094153459</v>
      </c>
      <c r="E16">
        <v>-0.151457338617063</v>
      </c>
      <c r="F16">
        <v>0.095893403232852</v>
      </c>
      <c r="G16">
        <v>0.059052130400411</v>
      </c>
      <c r="H16">
        <v>0.170497945737609</v>
      </c>
      <c r="I16">
        <v>0.218679783810044</v>
      </c>
    </row>
    <row r="17" spans="1:9">
      <c r="A17" s="1" t="s">
        <v>30</v>
      </c>
      <c r="B17">
        <f>HYPERLINK("https://www.suredividend.com/sure-analysis-CINF/","Cincinnati Financial Corp.")</f>
        <v>0</v>
      </c>
      <c r="C17">
        <v>0.05168968812440201</v>
      </c>
      <c r="D17">
        <v>0.103614506158489</v>
      </c>
      <c r="E17">
        <v>0.267248544433255</v>
      </c>
      <c r="F17">
        <v>0.182342025588436</v>
      </c>
      <c r="G17">
        <v>0.007107821931756001</v>
      </c>
      <c r="H17">
        <v>0.269779335720594</v>
      </c>
      <c r="I17">
        <v>0.8476462580050421</v>
      </c>
    </row>
    <row r="18" spans="1:9">
      <c r="A18" s="1" t="s">
        <v>31</v>
      </c>
      <c r="B18">
        <f>HYPERLINK("https://www.suredividend.com/sure-analysis-CLX/","Clorox Co.")</f>
        <v>0</v>
      </c>
      <c r="C18">
        <v>0.006848872520514001</v>
      </c>
      <c r="D18">
        <v>0.042791734756289</v>
      </c>
      <c r="E18">
        <v>0.109398527019474</v>
      </c>
      <c r="F18">
        <v>0.119702466535748</v>
      </c>
      <c r="G18">
        <v>0.112197559060738</v>
      </c>
      <c r="H18">
        <v>-0.072768870548823</v>
      </c>
      <c r="I18">
        <v>0.351991504395295</v>
      </c>
    </row>
    <row r="19" spans="1:9">
      <c r="A19" s="1" t="s">
        <v>32</v>
      </c>
      <c r="B19">
        <f>HYPERLINK("https://www.suredividend.com/sure-analysis-CTAS/","Cintas Corporation")</f>
        <v>0</v>
      </c>
      <c r="C19">
        <v>0.001281940010102</v>
      </c>
      <c r="D19">
        <v>-0.042252104563483</v>
      </c>
      <c r="E19">
        <v>0.094501680333178</v>
      </c>
      <c r="F19">
        <v>-0.01911531905003</v>
      </c>
      <c r="G19">
        <v>0.178216396100433</v>
      </c>
      <c r="H19">
        <v>0.379358355646253</v>
      </c>
      <c r="I19">
        <v>1.719836803636216</v>
      </c>
    </row>
    <row r="20" spans="1:9">
      <c r="A20" s="1" t="s">
        <v>33</v>
      </c>
      <c r="B20">
        <f>HYPERLINK("https://www.suredividend.com/sure-analysis-CVX/","Chevron Corp.")</f>
        <v>0</v>
      </c>
      <c r="C20">
        <v>-0.017891216687276</v>
      </c>
      <c r="D20">
        <v>-0.080714452499586</v>
      </c>
      <c r="E20">
        <v>0.062436842135771</v>
      </c>
      <c r="F20">
        <v>-0.07282713531912501</v>
      </c>
      <c r="G20">
        <v>0.07545949554586601</v>
      </c>
      <c r="H20">
        <v>0.712160637534887</v>
      </c>
      <c r="I20">
        <v>0.812221509364316</v>
      </c>
    </row>
    <row r="21" spans="1:9">
      <c r="A21" s="1" t="s">
        <v>34</v>
      </c>
      <c r="B21">
        <f>HYPERLINK("https://www.suredividend.com/sure-analysis-KO/","Coca-Cola Co")</f>
        <v>0</v>
      </c>
      <c r="C21">
        <v>-0.006518468995487</v>
      </c>
      <c r="D21">
        <v>-0.076301476301476</v>
      </c>
      <c r="E21">
        <v>-0.01393333432869</v>
      </c>
      <c r="F21">
        <v>-0.06555573023109501</v>
      </c>
      <c r="G21">
        <v>-0.021917988547357</v>
      </c>
      <c r="H21">
        <v>0.26407570843745</v>
      </c>
      <c r="I21">
        <v>0.58210917724467</v>
      </c>
    </row>
    <row r="22" spans="1:9">
      <c r="A22" s="1" t="s">
        <v>35</v>
      </c>
      <c r="B22">
        <f>HYPERLINK("https://www.suredividend.com/sure-analysis-CL/","Colgate-Palmolive Co.")</f>
        <v>0</v>
      </c>
      <c r="C22">
        <v>-0.004576659038901001</v>
      </c>
      <c r="D22">
        <v>-0.048034664668762</v>
      </c>
      <c r="E22">
        <v>-0.041758344282815</v>
      </c>
      <c r="F22">
        <v>-0.05552660617949901</v>
      </c>
      <c r="G22">
        <v>-0.020105396641989</v>
      </c>
      <c r="H22">
        <v>0.041443684584098</v>
      </c>
      <c r="I22">
        <v>0.195899495927149</v>
      </c>
    </row>
    <row r="23" spans="1:9">
      <c r="A23" s="1" t="s">
        <v>36</v>
      </c>
      <c r="B23">
        <f>HYPERLINK("https://www.suredividend.com/sure-analysis-ED/","Consolidated Edison, Inc.")</f>
        <v>0</v>
      </c>
      <c r="C23">
        <v>-0.015511474843924</v>
      </c>
      <c r="D23">
        <v>-0.060210175512407</v>
      </c>
      <c r="E23">
        <v>-0.062704442361335</v>
      </c>
      <c r="F23">
        <v>-0.04009500614428101</v>
      </c>
      <c r="G23">
        <v>0.043809137962586</v>
      </c>
      <c r="H23">
        <v>0.457251388317564</v>
      </c>
      <c r="I23">
        <v>0.4399809463321681</v>
      </c>
    </row>
    <row r="24" spans="1:9">
      <c r="A24" s="1" t="s">
        <v>37</v>
      </c>
      <c r="B24">
        <f>HYPERLINK("https://www.suredividend.com/sure-analysis-DOV/","Dover Corp.")</f>
        <v>0</v>
      </c>
      <c r="C24">
        <v>-0.027767561950349</v>
      </c>
      <c r="D24">
        <v>0.08145567500246501</v>
      </c>
      <c r="E24">
        <v>0.217023694385007</v>
      </c>
      <c r="F24">
        <v>0.145986786138784</v>
      </c>
      <c r="G24">
        <v>0.03983023838436001</v>
      </c>
      <c r="H24">
        <v>0.267562689642623</v>
      </c>
      <c r="I24">
        <v>1.136430386077077</v>
      </c>
    </row>
    <row r="25" spans="1:9">
      <c r="A25" s="1" t="s">
        <v>38</v>
      </c>
      <c r="B25">
        <f>HYPERLINK("https://www.suredividend.com/sure-analysis-ECL/","Ecolab, Inc.")</f>
        <v>0</v>
      </c>
      <c r="C25">
        <v>0.065953421619153</v>
      </c>
      <c r="D25">
        <v>0.083532102456779</v>
      </c>
      <c r="E25">
        <v>0.017914421679459</v>
      </c>
      <c r="F25">
        <v>0.1225611431712</v>
      </c>
      <c r="G25">
        <v>-0.014658314378269</v>
      </c>
      <c r="H25">
        <v>-0.183111096890822</v>
      </c>
      <c r="I25">
        <v>0.347569961890325</v>
      </c>
    </row>
    <row r="26" spans="1:9">
      <c r="A26" s="1" t="s">
        <v>39</v>
      </c>
      <c r="B26">
        <f>HYPERLINK("https://www.suredividend.com/sure-analysis-EMR/","Emerson Electric Co.")</f>
        <v>0</v>
      </c>
      <c r="C26">
        <v>-0.05837854855558901</v>
      </c>
      <c r="D26">
        <v>-0.11164652795447</v>
      </c>
      <c r="E26">
        <v>0.06483492817903701</v>
      </c>
      <c r="F26">
        <v>-0.104155299297378</v>
      </c>
      <c r="G26">
        <v>-0.037876444619407</v>
      </c>
      <c r="H26">
        <v>0.016669142772247</v>
      </c>
      <c r="I26">
        <v>0.414751856096879</v>
      </c>
    </row>
    <row r="27" spans="1:9">
      <c r="A27" s="1" t="s">
        <v>40</v>
      </c>
      <c r="B27">
        <f>HYPERLINK("https://www.suredividend.com/sure-analysis-FRT/","Federal Realty Investment Trust.")</f>
        <v>0</v>
      </c>
      <c r="C27">
        <v>-0.051220806794055</v>
      </c>
      <c r="D27">
        <v>-0.009547134474408001</v>
      </c>
      <c r="E27">
        <v>0.08787162607646001</v>
      </c>
      <c r="F27">
        <v>0.06146080760094901</v>
      </c>
      <c r="G27">
        <v>-0.07851720745606301</v>
      </c>
      <c r="H27">
        <v>-0.186393001386735</v>
      </c>
      <c r="I27">
        <v>-0.186393001386735</v>
      </c>
    </row>
    <row r="28" spans="1:9">
      <c r="A28" s="1" t="s">
        <v>41</v>
      </c>
      <c r="B28">
        <f>HYPERLINK("https://www.suredividend.com/sure-analysis-BEN/","Franklin Resources, Inc.")</f>
        <v>0</v>
      </c>
      <c r="C28">
        <v>-0.110610159302675</v>
      </c>
      <c r="D28">
        <v>0.09846867749419901</v>
      </c>
      <c r="E28">
        <v>0.170907364172371</v>
      </c>
      <c r="F28">
        <v>0.121683093252463</v>
      </c>
      <c r="G28">
        <v>0.09877052071845201</v>
      </c>
      <c r="H28">
        <v>0.253346209887838</v>
      </c>
      <c r="I28">
        <v>-0.06853316796308101</v>
      </c>
    </row>
    <row r="29" spans="1:9">
      <c r="A29" s="1" t="s">
        <v>42</v>
      </c>
      <c r="B29">
        <f>HYPERLINK("https://www.suredividend.com/sure-analysis-GD/","General Dynamics Corp.")</f>
        <v>0</v>
      </c>
      <c r="C29">
        <v>-0.002159454090006</v>
      </c>
      <c r="D29">
        <v>-0.09175392443757401</v>
      </c>
      <c r="E29">
        <v>0.038656974812658</v>
      </c>
      <c r="F29">
        <v>-0.06382285570497101</v>
      </c>
      <c r="G29">
        <v>-0.037225422349421</v>
      </c>
      <c r="H29">
        <v>0.459835566305498</v>
      </c>
      <c r="I29">
        <v>0.159805587989907</v>
      </c>
    </row>
    <row r="30" spans="1:9">
      <c r="A30" s="1" t="s">
        <v>43</v>
      </c>
      <c r="B30">
        <f>HYPERLINK("https://www.suredividend.com/sure-analysis-GPC/","Genuine Parts Co.")</f>
        <v>0</v>
      </c>
      <c r="C30">
        <v>0.026583002342975</v>
      </c>
      <c r="D30">
        <v>-0.077511084096301</v>
      </c>
      <c r="E30">
        <v>0.104045704150453</v>
      </c>
      <c r="F30">
        <v>-0.004301556372875001</v>
      </c>
      <c r="G30">
        <v>0.433813802836414</v>
      </c>
      <c r="H30">
        <v>0.6776852240657011</v>
      </c>
      <c r="I30">
        <v>1.183453287698566</v>
      </c>
    </row>
    <row r="31" spans="1:9">
      <c r="A31" s="1" t="s">
        <v>44</v>
      </c>
      <c r="B31">
        <f>HYPERLINK("https://www.suredividend.com/sure-analysis-HRL/","Hormel Foods Corp.")</f>
        <v>0</v>
      </c>
      <c r="C31">
        <v>-0.101900972590627</v>
      </c>
      <c r="D31">
        <v>-0.142074056555964</v>
      </c>
      <c r="E31">
        <v>-0.113948066845345</v>
      </c>
      <c r="F31">
        <v>-0.10271019946644</v>
      </c>
      <c r="G31">
        <v>-0.197170435796358</v>
      </c>
      <c r="H31">
        <v>-0.09654695487626701</v>
      </c>
      <c r="I31">
        <v>0.380099796534634</v>
      </c>
    </row>
    <row r="32" spans="1:9">
      <c r="A32" s="1" t="s">
        <v>45</v>
      </c>
      <c r="B32">
        <f>HYPERLINK("https://www.suredividend.com/sure-analysis-ITW/","Illinois Tool Works, Inc.")</f>
        <v>0</v>
      </c>
      <c r="C32">
        <v>-0.0316135046407</v>
      </c>
      <c r="D32">
        <v>0.052864431971861</v>
      </c>
      <c r="E32">
        <v>0.238693609319778</v>
      </c>
      <c r="F32">
        <v>0.08456650022696301</v>
      </c>
      <c r="G32">
        <v>0.155107773155456</v>
      </c>
      <c r="H32">
        <v>0.226565856878917</v>
      </c>
      <c r="I32">
        <v>0.705094874581718</v>
      </c>
    </row>
    <row r="33" spans="1:9">
      <c r="A33" s="1" t="s">
        <v>46</v>
      </c>
      <c r="B33">
        <f>HYPERLINK("https://www.suredividend.com/sure-analysis-JNJ/","Johnson &amp; Johnson")</f>
        <v>0</v>
      </c>
      <c r="C33">
        <v>-0.05760411663388001</v>
      </c>
      <c r="D33">
        <v>-0.132782966015137</v>
      </c>
      <c r="E33">
        <v>-0.040622492861663</v>
      </c>
      <c r="F33">
        <v>-0.121835240052797</v>
      </c>
      <c r="G33">
        <v>-0.06662691256035801</v>
      </c>
      <c r="H33">
        <v>0.05967391050083001</v>
      </c>
      <c r="I33">
        <v>0.365688257404128</v>
      </c>
    </row>
    <row r="34" spans="1:9">
      <c r="A34" s="1" t="s">
        <v>47</v>
      </c>
      <c r="B34">
        <f>HYPERLINK("https://www.suredividend.com/sure-analysis-KMB/","Kimberly-Clark Corp.")</f>
        <v>0</v>
      </c>
      <c r="C34">
        <v>-0.036340088374219</v>
      </c>
      <c r="D34">
        <v>-0.075092351834898</v>
      </c>
      <c r="E34">
        <v>0.017903644785507</v>
      </c>
      <c r="F34">
        <v>-0.068213627992633</v>
      </c>
      <c r="G34">
        <v>0.005934288609060001</v>
      </c>
      <c r="H34">
        <v>0.044557836330859</v>
      </c>
      <c r="I34">
        <v>0.316183784998688</v>
      </c>
    </row>
    <row r="35" spans="1:9">
      <c r="A35" s="1" t="s">
        <v>48</v>
      </c>
      <c r="B35">
        <f>HYPERLINK("https://www.suredividend.com/sure-analysis-LEG/","Leggett &amp; Platt, Inc.")</f>
        <v>0</v>
      </c>
      <c r="C35">
        <v>-0.066344345957561</v>
      </c>
      <c r="D35">
        <v>-0.002568186057188</v>
      </c>
      <c r="E35">
        <v>-0.055075300386016</v>
      </c>
      <c r="F35">
        <v>0.078498293515358</v>
      </c>
      <c r="G35">
        <v>-0.02155065642804</v>
      </c>
      <c r="H35">
        <v>-0.144678725482717</v>
      </c>
      <c r="I35">
        <v>0.013816013976427</v>
      </c>
    </row>
    <row r="36" spans="1:9">
      <c r="A36" s="1" t="s">
        <v>49</v>
      </c>
      <c r="B36">
        <f>HYPERLINK("https://www.suredividend.com/sure-analysis-LIN/","Linde Plc.")</f>
        <v>0</v>
      </c>
      <c r="C36">
        <v>0.030220326936744</v>
      </c>
      <c r="D36">
        <v>0.030220326936744</v>
      </c>
      <c r="E36">
        <v>0.030220326936744</v>
      </c>
      <c r="F36">
        <v>0.030220326936744</v>
      </c>
      <c r="G36">
        <v>0.030220326936744</v>
      </c>
      <c r="H36">
        <v>0.030220326936744</v>
      </c>
      <c r="I36">
        <v>0.030220326936744</v>
      </c>
    </row>
    <row r="37" spans="1:9">
      <c r="A37" s="1" t="s">
        <v>50</v>
      </c>
      <c r="B37">
        <f>HYPERLINK("https://www.suredividend.com/sure-analysis-LOW/","Lowe`s Cos., Inc.")</f>
        <v>0</v>
      </c>
      <c r="C37">
        <v>-0.075195629022549</v>
      </c>
      <c r="D37">
        <v>-0.06554780055413001</v>
      </c>
      <c r="E37">
        <v>0.032578996972004</v>
      </c>
      <c r="F37">
        <v>0.007617798405811001</v>
      </c>
      <c r="G37">
        <v>-0.090246972006863</v>
      </c>
      <c r="H37">
        <v>0.339952702816027</v>
      </c>
      <c r="I37">
        <v>1.518253651045416</v>
      </c>
    </row>
    <row r="38" spans="1:9">
      <c r="A38" s="1" t="s">
        <v>51</v>
      </c>
      <c r="B38">
        <f>HYPERLINK("https://www.suredividend.com/sure-analysis-MKC/","McCormick &amp; Co., Inc.")</f>
        <v>0</v>
      </c>
      <c r="C38">
        <v>-0.022001609873893</v>
      </c>
      <c r="D38">
        <v>-0.152082051472922</v>
      </c>
      <c r="E38">
        <v>-0.113554948649417</v>
      </c>
      <c r="F38">
        <v>-0.120521172638436</v>
      </c>
      <c r="G38">
        <v>-0.282305129598563</v>
      </c>
      <c r="H38">
        <v>-0.090462204899277</v>
      </c>
      <c r="I38">
        <v>0.4582712384503521</v>
      </c>
    </row>
    <row r="39" spans="1:9">
      <c r="A39" s="1" t="s">
        <v>52</v>
      </c>
      <c r="B39">
        <f>HYPERLINK("https://www.suredividend.com/sure-analysis-MCD/","McDonald`s Corp")</f>
        <v>0</v>
      </c>
      <c r="C39">
        <v>0.024196728599857</v>
      </c>
      <c r="D39">
        <v>-0.010155225407009</v>
      </c>
      <c r="E39">
        <v>0.06930046202427501</v>
      </c>
      <c r="F39">
        <v>0.026917316878433</v>
      </c>
      <c r="G39">
        <v>0.166845912331523</v>
      </c>
      <c r="H39">
        <v>0.373212481244449</v>
      </c>
      <c r="I39">
        <v>1.028480294558226</v>
      </c>
    </row>
    <row r="40" spans="1:9">
      <c r="A40" s="1" t="s">
        <v>53</v>
      </c>
      <c r="B40">
        <f>HYPERLINK("https://www.suredividend.com/sure-analysis-MDT/","Medtronic Plc")</f>
        <v>0</v>
      </c>
      <c r="C40">
        <v>-0.042365097588978</v>
      </c>
      <c r="D40">
        <v>0.056919840847461</v>
      </c>
      <c r="E40">
        <v>-0.027238715455953</v>
      </c>
      <c r="F40">
        <v>0.07321152856407601</v>
      </c>
      <c r="G40">
        <v>-0.206108991784118</v>
      </c>
      <c r="H40">
        <v>-0.237987871390697</v>
      </c>
      <c r="I40">
        <v>0.184942521550866</v>
      </c>
    </row>
    <row r="41" spans="1:9">
      <c r="A41" s="1" t="s">
        <v>54</v>
      </c>
      <c r="B41">
        <f>HYPERLINK("https://www.suredividend.com/sure-analysis-MMM/","3M Co.")</f>
        <v>0</v>
      </c>
      <c r="C41">
        <v>-0.040487362737344</v>
      </c>
      <c r="D41">
        <v>-0.112267873927037</v>
      </c>
      <c r="E41">
        <v>-0.062448386629229</v>
      </c>
      <c r="F41">
        <v>-0.05993088472620001</v>
      </c>
      <c r="G41">
        <v>-0.206787718398945</v>
      </c>
      <c r="H41">
        <v>-0.3230185850443451</v>
      </c>
      <c r="I41">
        <v>-0.4241388608963571</v>
      </c>
    </row>
    <row r="42" spans="1:9">
      <c r="A42" s="1" t="s">
        <v>55</v>
      </c>
      <c r="B42">
        <f>HYPERLINK("https://www.suredividend.com/sure-analysis-NDSN/","Nordson Corp.")</f>
        <v>0</v>
      </c>
      <c r="C42">
        <v>-0.100786947518685</v>
      </c>
      <c r="D42">
        <v>-0.07322784281405501</v>
      </c>
      <c r="E42">
        <v>0.002077043856992</v>
      </c>
      <c r="F42">
        <v>-0.059442523877733</v>
      </c>
      <c r="G42">
        <v>-0.004800824044019001</v>
      </c>
      <c r="H42">
        <v>0.186987057534725</v>
      </c>
      <c r="I42">
        <v>0.735685980866122</v>
      </c>
    </row>
    <row r="43" spans="1:9">
      <c r="A43" s="1" t="s">
        <v>56</v>
      </c>
      <c r="B43">
        <f>HYPERLINK("https://www.suredividend.com/sure-analysis-NUE/","Nucor Corp.")</f>
        <v>0</v>
      </c>
      <c r="C43">
        <v>0.009851101171941001</v>
      </c>
      <c r="D43">
        <v>0.161157186193966</v>
      </c>
      <c r="E43">
        <v>0.375529502127262</v>
      </c>
      <c r="F43">
        <v>0.353235718079053</v>
      </c>
      <c r="G43">
        <v>0.307173736045735</v>
      </c>
      <c r="H43">
        <v>2.05586631420069</v>
      </c>
      <c r="I43">
        <v>1.986686581259408</v>
      </c>
    </row>
    <row r="44" spans="1:9">
      <c r="A44" s="1" t="s">
        <v>57</v>
      </c>
      <c r="B44">
        <f>HYPERLINK("https://www.suredividend.com/sure-analysis-PNR/","Pentair plc")</f>
        <v>0</v>
      </c>
      <c r="C44">
        <v>-0.04850934815563401</v>
      </c>
      <c r="D44">
        <v>0.216258986300131</v>
      </c>
      <c r="E44">
        <v>0.298952146409773</v>
      </c>
      <c r="F44">
        <v>0.261416162383047</v>
      </c>
      <c r="G44">
        <v>0.016561183522675</v>
      </c>
      <c r="H44">
        <v>0.03438994065396</v>
      </c>
      <c r="I44">
        <v>0.32802967790167</v>
      </c>
    </row>
    <row r="45" spans="1:9">
      <c r="A45" s="1" t="s">
        <v>58</v>
      </c>
      <c r="B45">
        <f>HYPERLINK("https://www.suredividend.com/sure-analysis-PEP/","PepsiCo Inc")</f>
        <v>0</v>
      </c>
      <c r="C45">
        <v>0.030748020058957</v>
      </c>
      <c r="D45">
        <v>-0.06123064177884101</v>
      </c>
      <c r="E45">
        <v>0.027817862245694</v>
      </c>
      <c r="F45">
        <v>-0.035093291961878</v>
      </c>
      <c r="G45">
        <v>0.072787202141237</v>
      </c>
      <c r="H45">
        <v>0.418566964717294</v>
      </c>
      <c r="I45">
        <v>0.8215846471396441</v>
      </c>
    </row>
    <row r="46" spans="1:9">
      <c r="A46" s="1" t="s">
        <v>59</v>
      </c>
      <c r="B46">
        <f>HYPERLINK("https://www.suredividend.com/sure-analysis-PPG/","PPG Industries, Inc.")</f>
        <v>0</v>
      </c>
      <c r="C46">
        <v>0.056478481917432</v>
      </c>
      <c r="D46">
        <v>0.005924607611832</v>
      </c>
      <c r="E46">
        <v>0.121951179697466</v>
      </c>
      <c r="F46">
        <v>0.09840497150907201</v>
      </c>
      <c r="G46">
        <v>0.13086286498422</v>
      </c>
      <c r="H46">
        <v>0.031454639182219</v>
      </c>
      <c r="I46">
        <v>0.359119627443419</v>
      </c>
    </row>
    <row r="47" spans="1:9">
      <c r="A47" s="1" t="s">
        <v>60</v>
      </c>
      <c r="B47">
        <f>HYPERLINK("https://www.suredividend.com/sure-analysis-PG/","Procter &amp; Gamble Co.")</f>
        <v>0</v>
      </c>
      <c r="C47">
        <v>-0.011640137437767</v>
      </c>
      <c r="D47">
        <v>-0.058264654691472</v>
      </c>
      <c r="E47">
        <v>0.04142345851595401</v>
      </c>
      <c r="F47">
        <v>-0.06416775000564301</v>
      </c>
      <c r="G47">
        <v>-0.068092396043872</v>
      </c>
      <c r="H47">
        <v>0.212595160115039</v>
      </c>
      <c r="I47">
        <v>1.028799014316023</v>
      </c>
    </row>
    <row r="48" spans="1:9">
      <c r="A48" s="1" t="s">
        <v>61</v>
      </c>
      <c r="B48">
        <f>HYPERLINK("https://www.suredividend.com/sure-analysis-ROP/","Roper Technologies Inc")</f>
        <v>0</v>
      </c>
      <c r="C48">
        <v>-0.0005344611237620001</v>
      </c>
      <c r="D48">
        <v>-0.029480672537784</v>
      </c>
      <c r="E48">
        <v>0.076246042992289</v>
      </c>
      <c r="F48">
        <v>-0.003021463167007</v>
      </c>
      <c r="G48">
        <v>-0.048103621282854</v>
      </c>
      <c r="H48">
        <v>0.169572674022575</v>
      </c>
      <c r="I48">
        <v>0.6487389797529131</v>
      </c>
    </row>
    <row r="49" spans="1:9">
      <c r="A49" s="1" t="s">
        <v>62</v>
      </c>
      <c r="B49">
        <f>HYPERLINK("https://www.suredividend.com/sure-analysis-SPGI/","S&amp;P Global Inc")</f>
        <v>0</v>
      </c>
      <c r="C49">
        <v>-0.069555730135403</v>
      </c>
      <c r="D49">
        <v>-0.035653001159768</v>
      </c>
      <c r="E49">
        <v>-0.001892847470757</v>
      </c>
      <c r="F49">
        <v>0.035922786080612</v>
      </c>
      <c r="G49">
        <v>-0.144617631203573</v>
      </c>
      <c r="H49">
        <v>0.072240777806007</v>
      </c>
      <c r="I49">
        <v>0.9021294043801681</v>
      </c>
    </row>
    <row r="50" spans="1:9">
      <c r="A50" s="1" t="s">
        <v>63</v>
      </c>
      <c r="B50">
        <f>HYPERLINK("https://www.suredividend.com/sure-analysis-SHW/","Sherwin-Williams Co.")</f>
        <v>0</v>
      </c>
      <c r="C50">
        <v>-0.052823133780747</v>
      </c>
      <c r="D50">
        <v>-0.111693442816189</v>
      </c>
      <c r="E50">
        <v>-0.009822848747556</v>
      </c>
      <c r="F50">
        <v>-0.03526313098814701</v>
      </c>
      <c r="G50">
        <v>-0.107838471642985</v>
      </c>
      <c r="H50">
        <v>0.05711739447460101</v>
      </c>
      <c r="I50">
        <v>0.8353048218346131</v>
      </c>
    </row>
    <row r="51" spans="1:9">
      <c r="A51" s="1" t="s">
        <v>64</v>
      </c>
      <c r="B51">
        <f>HYPERLINK("https://www.suredividend.com/sure-analysis-SJM/","J.M. Smucker Co.")</f>
        <v>0</v>
      </c>
      <c r="C51">
        <v>0.012470575913137</v>
      </c>
      <c r="D51">
        <v>-0.016897241640529</v>
      </c>
      <c r="E51">
        <v>0.09960624179670401</v>
      </c>
      <c r="F51">
        <v>-0.041775536554865</v>
      </c>
      <c r="G51">
        <v>0.167555882801545</v>
      </c>
      <c r="H51">
        <v>0.383889978911278</v>
      </c>
      <c r="I51">
        <v>0.372453725192535</v>
      </c>
    </row>
    <row r="52" spans="1:9">
      <c r="A52" s="1" t="s">
        <v>65</v>
      </c>
      <c r="B52">
        <f>HYPERLINK("https://www.suredividend.com/sure-analysis-SWK/","Stanley Black &amp; Decker Inc")</f>
        <v>0</v>
      </c>
      <c r="C52">
        <v>-0.06992112555958201</v>
      </c>
      <c r="D52">
        <v>0.06492555528435401</v>
      </c>
      <c r="E52">
        <v>0.027583177594306</v>
      </c>
      <c r="F52">
        <v>0.161608093716719</v>
      </c>
      <c r="G52">
        <v>-0.443245281526092</v>
      </c>
      <c r="H52">
        <v>-0.495897742227316</v>
      </c>
      <c r="I52">
        <v>-0.3661129780485921</v>
      </c>
    </row>
    <row r="53" spans="1:9">
      <c r="A53" s="1" t="s">
        <v>66</v>
      </c>
      <c r="B53">
        <f>HYPERLINK("https://www.suredividend.com/sure-analysis-SYY/","Sysco Corp.")</f>
        <v>0</v>
      </c>
      <c r="C53">
        <v>-0.005995828988529001</v>
      </c>
      <c r="D53">
        <v>-0.100545263473244</v>
      </c>
      <c r="E53">
        <v>-0.043676615723782</v>
      </c>
      <c r="F53">
        <v>0.003929622242846</v>
      </c>
      <c r="G53">
        <v>-0.080265138358226</v>
      </c>
      <c r="H53">
        <v>0.007200705806526</v>
      </c>
      <c r="I53">
        <v>0.4395252171746341</v>
      </c>
    </row>
    <row r="54" spans="1:9">
      <c r="A54" s="1" t="s">
        <v>67</v>
      </c>
      <c r="B54">
        <f>HYPERLINK("https://www.suredividend.com/sure-analysis-TROW/","T. Rowe Price Group Inc.")</f>
        <v>0</v>
      </c>
      <c r="C54">
        <v>-0.09799713876967001</v>
      </c>
      <c r="D54">
        <v>-0.090149661521884</v>
      </c>
      <c r="E54">
        <v>-0.021068294050417</v>
      </c>
      <c r="F54">
        <v>0.040619842288648</v>
      </c>
      <c r="G54">
        <v>-0.148180172390499</v>
      </c>
      <c r="H54">
        <v>-0.249296525557256</v>
      </c>
      <c r="I54">
        <v>0.209149003722589</v>
      </c>
    </row>
    <row r="55" spans="1:9">
      <c r="A55" s="1" t="s">
        <v>68</v>
      </c>
      <c r="B55">
        <f>HYPERLINK("https://www.suredividend.com/sure-analysis-TGT/","Target Corp")</f>
        <v>0</v>
      </c>
      <c r="C55">
        <v>-0.05498506762549601</v>
      </c>
      <c r="D55">
        <v>0.017549043105461</v>
      </c>
      <c r="E55">
        <v>0.027907057386936</v>
      </c>
      <c r="F55">
        <v>0.120778765698498</v>
      </c>
      <c r="G55">
        <v>-0.237145324275276</v>
      </c>
      <c r="H55">
        <v>0.021293351134189</v>
      </c>
      <c r="I55">
        <v>1.45427072675983</v>
      </c>
    </row>
    <row r="56" spans="1:9">
      <c r="A56" s="1" t="s">
        <v>69</v>
      </c>
      <c r="B56">
        <f>HYPERLINK("https://www.suredividend.com/sure-analysis-VFC/","VF Corp.")</f>
        <v>0</v>
      </c>
      <c r="C56">
        <v>-0.142390594382756</v>
      </c>
      <c r="D56">
        <v>-0.195196925443852</v>
      </c>
      <c r="E56">
        <v>-0.336146159077177</v>
      </c>
      <c r="F56">
        <v>-0.04889532777978901</v>
      </c>
      <c r="G56">
        <v>-0.497689294240068</v>
      </c>
      <c r="H56">
        <v>-0.6356830803508871</v>
      </c>
      <c r="I56">
        <v>-0.561871838336381</v>
      </c>
    </row>
    <row r="57" spans="1:9">
      <c r="A57" s="1" t="s">
        <v>70</v>
      </c>
      <c r="B57">
        <f>HYPERLINK("https://www.suredividend.com/sure-analysis-GWW/","W.W. Grainger Inc.")</f>
        <v>0</v>
      </c>
      <c r="C57">
        <v>0.034920461602506</v>
      </c>
      <c r="D57">
        <v>0.161655622786894</v>
      </c>
      <c r="E57">
        <v>0.266751650650454</v>
      </c>
      <c r="F57">
        <v>0.257365680202046</v>
      </c>
      <c r="G57">
        <v>0.451189228759671</v>
      </c>
      <c r="H57">
        <v>0.8952572788866511</v>
      </c>
      <c r="I57">
        <v>1.971934498919804</v>
      </c>
    </row>
    <row r="58" spans="1:9">
      <c r="A58" s="1" t="s">
        <v>71</v>
      </c>
      <c r="B58">
        <f>HYPERLINK("https://www.suredividend.com/sure-analysis-WMT/","Walmart Inc")</f>
        <v>0</v>
      </c>
      <c r="C58">
        <v>-0.007338931620916001</v>
      </c>
      <c r="D58">
        <v>-0.07844758347167201</v>
      </c>
      <c r="E58">
        <v>0.06165637110803301</v>
      </c>
      <c r="F58">
        <v>-0.00789900557162</v>
      </c>
      <c r="G58">
        <v>0.000428846658516</v>
      </c>
      <c r="H58">
        <v>0.138190594938623</v>
      </c>
      <c r="I58">
        <v>0.726961569058819</v>
      </c>
    </row>
    <row r="59" spans="1:9">
      <c r="A59" s="1" t="s">
        <v>72</v>
      </c>
      <c r="B59">
        <f>HYPERLINK("https://www.suredividend.com/sure-analysis-WBA/","Walgreens Boots Alliance Inc")</f>
        <v>0</v>
      </c>
      <c r="C59">
        <v>-0.014085276569705</v>
      </c>
      <c r="D59">
        <v>-0.118427287960877</v>
      </c>
      <c r="E59">
        <v>0.048993733359686</v>
      </c>
      <c r="F59">
        <v>-0.021208505098719</v>
      </c>
      <c r="G59">
        <v>-0.206265422731291</v>
      </c>
      <c r="H59">
        <v>-0.160404792369431</v>
      </c>
      <c r="I59">
        <v>-0.388354845707467</v>
      </c>
    </row>
    <row r="60" spans="1:9">
      <c r="A60" s="1" t="s">
        <v>73</v>
      </c>
      <c r="B60">
        <f>HYPERLINK("https://www.suredividend.com/sure-analysis-IBM/","International Business Machines Corp.")</f>
        <v>0</v>
      </c>
      <c r="C60">
        <v>-0.04167997256029</v>
      </c>
      <c r="D60">
        <v>-0.117290591423474</v>
      </c>
      <c r="E60">
        <v>0.039181736565345</v>
      </c>
      <c r="F60">
        <v>-0.06854700805573201</v>
      </c>
      <c r="G60">
        <v>0.074880999463554</v>
      </c>
      <c r="H60">
        <v>0.188604288474004</v>
      </c>
      <c r="I60">
        <v>0.06901425407312201</v>
      </c>
    </row>
    <row r="61" spans="1:9">
      <c r="A61" s="1" t="s">
        <v>74</v>
      </c>
      <c r="B61">
        <f>HYPERLINK("https://www.suredividend.com/sure-analysis-NEE/","NextEra Energy Inc")</f>
        <v>0</v>
      </c>
      <c r="C61">
        <v>-0.004869843229597001</v>
      </c>
      <c r="D61">
        <v>-0.127859588110634</v>
      </c>
      <c r="E61">
        <v>-0.122503628007145</v>
      </c>
      <c r="F61">
        <v>-0.111167292689973</v>
      </c>
      <c r="G61">
        <v>-0.059052935441319</v>
      </c>
      <c r="H61">
        <v>0.07415183033551401</v>
      </c>
      <c r="I61">
        <v>1.147444474177147</v>
      </c>
    </row>
    <row r="62" spans="1:9">
      <c r="A62" s="1" t="s">
        <v>75</v>
      </c>
      <c r="B62">
        <f>HYPERLINK("https://www.suredividend.com/sure-analysis-WST/","West Pharmaceutical Services, Inc.")</f>
        <v>0</v>
      </c>
      <c r="C62">
        <v>0.206610964526531</v>
      </c>
      <c r="D62">
        <v>0.348463514982336</v>
      </c>
      <c r="E62">
        <v>0.131883741108493</v>
      </c>
      <c r="F62">
        <v>0.400029849388151</v>
      </c>
      <c r="G62">
        <v>-0.147350457451684</v>
      </c>
      <c r="H62">
        <v>0.284970227061099</v>
      </c>
      <c r="I62">
        <v>2.894973182578494</v>
      </c>
    </row>
    <row r="63" spans="1:9">
      <c r="A63" s="1" t="s">
        <v>76</v>
      </c>
      <c r="B63">
        <f>HYPERLINK("https://www.suredividend.com/sure-analysis-AMCR/","Amcor Plc")</f>
        <v>0</v>
      </c>
      <c r="C63">
        <v>-0.05629459071084601</v>
      </c>
      <c r="D63">
        <v>-0.091776656314699</v>
      </c>
      <c r="E63">
        <v>-0.036001854172747</v>
      </c>
      <c r="F63">
        <v>-0.046786405459545</v>
      </c>
      <c r="G63">
        <v>0.03585363378930501</v>
      </c>
      <c r="H63">
        <v>0.058625012961793</v>
      </c>
      <c r="I63">
        <v>0.153320803935463</v>
      </c>
    </row>
    <row r="64" spans="1:9">
      <c r="A64" s="1" t="s">
        <v>77</v>
      </c>
      <c r="B64">
        <f>HYPERLINK("https://www.suredividend.com/sure-analysis-ATO/","Atmos Energy Corp.")</f>
        <v>0</v>
      </c>
      <c r="C64">
        <v>-0.031930077064308</v>
      </c>
      <c r="D64">
        <v>-0.026530561137386</v>
      </c>
      <c r="E64">
        <v>-0.009619160658168001</v>
      </c>
      <c r="F64">
        <v>0.012296988342376</v>
      </c>
      <c r="G64">
        <v>-0.011569537788416</v>
      </c>
      <c r="H64">
        <v>0.316394855398585</v>
      </c>
      <c r="I64">
        <v>0.56064618754058</v>
      </c>
    </row>
    <row r="65" spans="1:9">
      <c r="A65" s="1" t="s">
        <v>78</v>
      </c>
      <c r="B65">
        <f>HYPERLINK("https://www.suredividend.com/sure-analysis-O/","Realty Income Corp.")</f>
        <v>0</v>
      </c>
      <c r="C65">
        <v>-0.04210063513377001</v>
      </c>
      <c r="D65">
        <v>0.037136865398965</v>
      </c>
      <c r="E65">
        <v>-0.024361462807279</v>
      </c>
      <c r="F65">
        <v>0.024478507238387</v>
      </c>
      <c r="G65">
        <v>0.005753176411508</v>
      </c>
      <c r="H65">
        <v>0.178566859774484</v>
      </c>
      <c r="I65">
        <v>0.599902750522839</v>
      </c>
    </row>
    <row r="66" spans="1:9">
      <c r="A66" s="1" t="s">
        <v>79</v>
      </c>
      <c r="B66">
        <f>HYPERLINK("https://www.suredividend.com/sure-analysis-ESS/","Essex Property Trust, Inc.")</f>
        <v>0</v>
      </c>
      <c r="C66">
        <v>0.007988191369280001</v>
      </c>
      <c r="D66">
        <v>0.07747839056712101</v>
      </c>
      <c r="E66">
        <v>-0.110020112518173</v>
      </c>
      <c r="F66">
        <v>0.09560211400528501</v>
      </c>
      <c r="G66">
        <v>-0.272578939189629</v>
      </c>
      <c r="H66">
        <v>-0.07680550369925901</v>
      </c>
      <c r="I66">
        <v>0.220399991379722</v>
      </c>
    </row>
    <row r="67" spans="1:9">
      <c r="A67" s="1" t="s">
        <v>80</v>
      </c>
      <c r="B67">
        <f>HYPERLINK("https://www.suredividend.com/sure-analysis-ALB/","Albemarle Corp.")</f>
        <v>0</v>
      </c>
      <c r="C67">
        <v>-0.09699543919507</v>
      </c>
      <c r="D67">
        <v>-0.08616868726372001</v>
      </c>
      <c r="E67">
        <v>0.000918064570155</v>
      </c>
      <c r="F67">
        <v>0.196025085308493</v>
      </c>
      <c r="G67">
        <v>0.4578858884043071</v>
      </c>
      <c r="H67">
        <v>0.8598444405085691</v>
      </c>
      <c r="I67">
        <v>1.914842806169752</v>
      </c>
    </row>
    <row r="68" spans="1:9">
      <c r="A68" s="1" t="s">
        <v>81</v>
      </c>
      <c r="B68">
        <f>HYPERLINK("https://www.suredividend.com/sure-analysis-EXPD/","Expeditors International Of Washington, Inc.")</f>
        <v>0</v>
      </c>
      <c r="C68">
        <v>-0.06519695804494501</v>
      </c>
      <c r="D68">
        <v>-0.052977839335179</v>
      </c>
      <c r="E68">
        <v>0.08230997001388</v>
      </c>
      <c r="F68">
        <v>0.052732871439568</v>
      </c>
      <c r="G68">
        <v>0.105801109439943</v>
      </c>
      <c r="H68">
        <v>0.190463236014233</v>
      </c>
      <c r="I68">
        <v>0.811993275418009</v>
      </c>
    </row>
    <row r="69" spans="1:9">
      <c r="A69" s="1" t="s">
        <v>82</v>
      </c>
      <c r="B69">
        <f>HYPERLINK("https://www.suredividend.com/sure-analysis-XOM/","Exxon Mobil Corp.")</f>
        <v>0</v>
      </c>
      <c r="C69">
        <v>0.015707862214515</v>
      </c>
      <c r="D69">
        <v>0.034753822883827</v>
      </c>
      <c r="E69">
        <v>0.198799181743311</v>
      </c>
      <c r="F69">
        <v>0.030626442908995</v>
      </c>
      <c r="G69">
        <v>0.390080045740423</v>
      </c>
      <c r="H69">
        <v>1.1011792009149</v>
      </c>
      <c r="I69">
        <v>0.937121260253555</v>
      </c>
    </row>
  </sheetData>
  <autoFilter ref="A1:I69"/>
  <conditionalFormatting sqref="A1:I1">
    <cfRule type="cellIs" dxfId="8" priority="10" operator="notEqual">
      <formula>-13.345</formula>
    </cfRule>
  </conditionalFormatting>
  <conditionalFormatting sqref="A2:A69">
    <cfRule type="cellIs" dxfId="0" priority="1" operator="notEqual">
      <formula>"None"</formula>
    </cfRule>
  </conditionalFormatting>
  <conditionalFormatting sqref="B2:B69">
    <cfRule type="cellIs" dxfId="0" priority="2" operator="notEqual">
      <formula>"None"</formula>
    </cfRule>
  </conditionalFormatting>
  <conditionalFormatting sqref="C2:C69">
    <cfRule type="cellIs" dxfId="3" priority="3" operator="notEqual">
      <formula>"None"</formula>
    </cfRule>
  </conditionalFormatting>
  <conditionalFormatting sqref="D2:D69">
    <cfRule type="cellIs" dxfId="3" priority="4" operator="notEqual">
      <formula>"None"</formula>
    </cfRule>
  </conditionalFormatting>
  <conditionalFormatting sqref="E2:E69">
    <cfRule type="cellIs" dxfId="3" priority="5" operator="notEqual">
      <formula>"None"</formula>
    </cfRule>
  </conditionalFormatting>
  <conditionalFormatting sqref="F2:F69">
    <cfRule type="cellIs" dxfId="3" priority="6" operator="notEqual">
      <formula>"None"</formula>
    </cfRule>
  </conditionalFormatting>
  <conditionalFormatting sqref="G2:G69">
    <cfRule type="cellIs" dxfId="3" priority="7" operator="notEqual">
      <formula>"None"</formula>
    </cfRule>
  </conditionalFormatting>
  <conditionalFormatting sqref="H2:H69">
    <cfRule type="cellIs" dxfId="3" priority="8" operator="notEqual">
      <formula>"None"</formula>
    </cfRule>
  </conditionalFormatting>
  <conditionalFormatting sqref="I2:I69">
    <cfRule type="cellIs" dxfId="3" priority="9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</v>
      </c>
      <c r="B1" s="1"/>
    </row>
    <row r="2" spans="1:2">
      <c r="A2" s="1" t="s">
        <v>102</v>
      </c>
    </row>
    <row r="3" spans="1:2">
      <c r="A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Characteristics</vt:lpstr>
      <vt:lpstr>Performance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2023-03-05T12:20:22Z</dcterms:created>
  <dcterms:modified xsi:type="dcterms:W3CDTF">2023-03-05T12:20:22Z</dcterms:modified>
</cp:coreProperties>
</file>