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Characteristics!$A$1:$O$50</definedName>
    <definedName name="_xlnm._FilterDatabase" localSheetId="1" hidden="1">Performance!$A$1:$I$50</definedName>
  </definedNames>
  <calcPr calcId="125725"/>
</workbook>
</file>

<file path=xl/calcChain.xml><?xml version="1.0" encoding="utf-8"?>
<calcChain xmlns="http://schemas.openxmlformats.org/spreadsheetml/2006/main">
  <c r="B50" i="2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17" i="1"/>
  <c r="B24"/>
  <c r="B2"/>
  <c r="B7"/>
  <c r="B28"/>
  <c r="B50"/>
  <c r="B49"/>
  <c r="B48"/>
  <c r="B15"/>
  <c r="B35"/>
  <c r="B34"/>
  <c r="B40"/>
  <c r="B16"/>
  <c r="B22"/>
  <c r="B41"/>
  <c r="B47"/>
  <c r="B13"/>
  <c r="B9"/>
  <c r="B23"/>
  <c r="B10"/>
  <c r="B25"/>
  <c r="B46"/>
  <c r="B20"/>
  <c r="B4"/>
  <c r="B39"/>
  <c r="B8"/>
  <c r="B45"/>
  <c r="B38"/>
  <c r="B5"/>
  <c r="B26"/>
  <c r="B14"/>
  <c r="B44"/>
  <c r="B12"/>
  <c r="B29"/>
  <c r="B3"/>
  <c r="B27"/>
  <c r="B37"/>
  <c r="B6"/>
  <c r="B36"/>
  <c r="B32"/>
  <c r="B43"/>
  <c r="B11"/>
  <c r="B31"/>
  <c r="B18"/>
  <c r="B19"/>
  <c r="B33"/>
  <c r="B21"/>
  <c r="B30"/>
  <c r="B42"/>
</calcChain>
</file>

<file path=xl/sharedStrings.xml><?xml version="1.0" encoding="utf-8"?>
<sst xmlns="http://schemas.openxmlformats.org/spreadsheetml/2006/main" count="244" uniqueCount="75">
  <si>
    <t>Name</t>
  </si>
  <si>
    <t>Sector</t>
  </si>
  <si>
    <t>Price</t>
  </si>
  <si>
    <t>Dividend Yield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</si>
  <si>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</si>
  <si>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</si>
  <si>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</si>
  <si>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</si>
  <si>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</si>
  <si>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</si>
  <si>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</si>
  <si>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</si>
  <si>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</si>
  <si>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</si>
  <si>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ABDC</t>
  </si>
  <si>
    <t>AINV</t>
  </si>
  <si>
    <t>ARCC</t>
  </si>
  <si>
    <t>BBDC</t>
  </si>
  <si>
    <t>BCSF</t>
  </si>
  <si>
    <t>BKCC</t>
  </si>
  <si>
    <t>CGBD</t>
  </si>
  <si>
    <t>CSWC</t>
  </si>
  <si>
    <t>EQS</t>
  </si>
  <si>
    <t>FCRD</t>
  </si>
  <si>
    <t>FDUS</t>
  </si>
  <si>
    <t>FSK</t>
  </si>
  <si>
    <t>GAIN</t>
  </si>
  <si>
    <t>GBDC</t>
  </si>
  <si>
    <t>GECC</t>
  </si>
  <si>
    <t>GLAD</t>
  </si>
  <si>
    <t>GSBD</t>
  </si>
  <si>
    <t>HCAP</t>
  </si>
  <si>
    <t>HRZN</t>
  </si>
  <si>
    <t>HTGC</t>
  </si>
  <si>
    <t>ICMB</t>
  </si>
  <si>
    <t>MAIN</t>
  </si>
  <si>
    <t>MCC</t>
  </si>
  <si>
    <t>MRCC</t>
  </si>
  <si>
    <t>MVC</t>
  </si>
  <si>
    <t>NEWT</t>
  </si>
  <si>
    <t>NMFC</t>
  </si>
  <si>
    <t>OCSI</t>
  </si>
  <si>
    <t>OCSL</t>
  </si>
  <si>
    <t>OFS</t>
  </si>
  <si>
    <t>ORCC</t>
  </si>
  <si>
    <t>OXSQ</t>
  </si>
  <si>
    <t>PFLT</t>
  </si>
  <si>
    <t>PFX</t>
  </si>
  <si>
    <t>PNNT</t>
  </si>
  <si>
    <t>PSEC</t>
  </si>
  <si>
    <t>PTMN</t>
  </si>
  <si>
    <t>RAND</t>
  </si>
  <si>
    <t>SAR</t>
  </si>
  <si>
    <t>SCM</t>
  </si>
  <si>
    <t>SLRC</t>
  </si>
  <si>
    <t>SSSS</t>
  </si>
  <si>
    <t>SUNS</t>
  </si>
  <si>
    <t>SVVC</t>
  </si>
  <si>
    <t>TCPC</t>
  </si>
  <si>
    <t>TPVG</t>
  </si>
  <si>
    <t>TRIN</t>
  </si>
  <si>
    <t>TSLX</t>
  </si>
  <si>
    <t>WHF</t>
  </si>
  <si>
    <t>N/A</t>
  </si>
  <si>
    <t>Financial Services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</si>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</sst>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25"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\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tabSelected="1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K28" sqref="K28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10" width="22.7109375" customWidth="1"/>
    <col min="11" max="11" width="20.7109375" customWidth="1"/>
    <col min="12" max="15" width="15.7109375" customWidth="1"/>
  </cols>
  <sheetData>
    <row r="1" spans="1:14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1" t="s">
        <v>60</v>
      </c>
      <c r="B2" t="str">
        <f>HYPERLINK("https://www.suredividend.com/sure-analysis-research-database/","Trinity Capital Inc")</f>
        <v>Trinity Capital Inc</v>
      </c>
      <c r="C2" t="s">
        <v>63</v>
      </c>
      <c r="D2">
        <v>13.34</v>
      </c>
      <c r="E2">
        <v>0.19368548926520801</v>
      </c>
      <c r="F2" t="s">
        <v>63</v>
      </c>
      <c r="G2" t="s">
        <v>63</v>
      </c>
      <c r="H2">
        <v>2.670922896967229</v>
      </c>
      <c r="I2">
        <v>484.99680999999998</v>
      </c>
      <c r="J2">
        <v>0</v>
      </c>
      <c r="K2" t="s">
        <v>63</v>
      </c>
      <c r="L2">
        <v>0.70096994528359302</v>
      </c>
      <c r="M2">
        <v>18.14</v>
      </c>
      <c r="N2">
        <v>9.82</v>
      </c>
    </row>
    <row r="3" spans="1:14">
      <c r="A3" s="1" t="s">
        <v>28</v>
      </c>
      <c r="B3" t="str">
        <f>HYPERLINK("https://www.suredividend.com/sure-analysis-GECC/","Great Elm Capital Corp")</f>
        <v>Great Elm Capital Corp</v>
      </c>
      <c r="C3" t="s">
        <v>64</v>
      </c>
      <c r="D3">
        <v>9.4350000000000005</v>
      </c>
      <c r="E3">
        <v>0.19077901430842609</v>
      </c>
      <c r="F3">
        <v>3.5</v>
      </c>
      <c r="G3">
        <v>0.40225463526737443</v>
      </c>
      <c r="H3">
        <v>1.8248737624116149</v>
      </c>
      <c r="I3">
        <v>74.119090999999997</v>
      </c>
      <c r="J3">
        <v>0</v>
      </c>
      <c r="K3" t="s">
        <v>63</v>
      </c>
      <c r="L3">
        <v>0.101290038362176</v>
      </c>
      <c r="M3">
        <v>14.48</v>
      </c>
      <c r="N3">
        <v>7.61</v>
      </c>
    </row>
    <row r="4" spans="1:14">
      <c r="A4" s="1" t="s">
        <v>39</v>
      </c>
      <c r="B4" t="str">
        <f>HYPERLINK("https://www.suredividend.com/sure-analysis-NEWT/","NewtekOne Inc")</f>
        <v>NewtekOne Inc</v>
      </c>
      <c r="C4" t="s">
        <v>64</v>
      </c>
      <c r="D4">
        <v>15.32</v>
      </c>
      <c r="E4">
        <v>0.1795039164490862</v>
      </c>
      <c r="F4">
        <v>-0.33333333333333331</v>
      </c>
      <c r="G4">
        <v>0.1184269147201447</v>
      </c>
      <c r="H4">
        <v>2.611612389381873</v>
      </c>
      <c r="I4">
        <v>466.02434399999999</v>
      </c>
      <c r="J4">
        <v>8.5410322834155004</v>
      </c>
      <c r="K4">
        <v>1.1555807032663159</v>
      </c>
      <c r="L4">
        <v>0.83710595260677312</v>
      </c>
      <c r="M4">
        <v>25.13</v>
      </c>
      <c r="N4">
        <v>14.2</v>
      </c>
    </row>
    <row r="5" spans="1:14">
      <c r="A5" s="1" t="s">
        <v>34</v>
      </c>
      <c r="B5" t="str">
        <f>HYPERLINK("https://www.suredividend.com/sure-analysis-research-database/","Investcorp Credit Management BDC Inc")</f>
        <v>Investcorp Credit Management BDC Inc</v>
      </c>
      <c r="C5" t="s">
        <v>64</v>
      </c>
      <c r="D5">
        <v>4.05</v>
      </c>
      <c r="E5">
        <v>0.13977222871296099</v>
      </c>
      <c r="F5">
        <v>-0.8666666666666667</v>
      </c>
      <c r="G5">
        <v>-0.39658236634548372</v>
      </c>
      <c r="H5">
        <v>0.55210030341619909</v>
      </c>
      <c r="I5">
        <v>56.840670000000003</v>
      </c>
      <c r="J5">
        <v>0</v>
      </c>
      <c r="K5" t="s">
        <v>63</v>
      </c>
      <c r="L5">
        <v>0.29090140472814202</v>
      </c>
      <c r="M5">
        <v>5.05</v>
      </c>
      <c r="N5">
        <v>3.14</v>
      </c>
    </row>
    <row r="6" spans="1:14">
      <c r="A6" s="1" t="s">
        <v>25</v>
      </c>
      <c r="B6" t="str">
        <f>HYPERLINK("https://www.suredividend.com/sure-analysis-research-database/","FS KKR Capital Corp")</f>
        <v>FS KKR Capital Corp</v>
      </c>
      <c r="C6" t="s">
        <v>64</v>
      </c>
      <c r="D6">
        <v>19.68</v>
      </c>
      <c r="E6">
        <v>0.12716364162910099</v>
      </c>
      <c r="F6">
        <v>-0.8970588235294118</v>
      </c>
      <c r="G6">
        <v>-4.9020607204410371E-2</v>
      </c>
      <c r="H6">
        <v>2.4822342846000658</v>
      </c>
      <c r="I6">
        <v>5523.730716</v>
      </c>
      <c r="J6">
        <v>0</v>
      </c>
      <c r="K6" t="s">
        <v>63</v>
      </c>
      <c r="L6">
        <v>0.76039302846925405</v>
      </c>
      <c r="M6">
        <v>21.23</v>
      </c>
      <c r="N6">
        <v>16.16</v>
      </c>
    </row>
    <row r="7" spans="1:14">
      <c r="A7" s="1" t="s">
        <v>59</v>
      </c>
      <c r="B7" t="str">
        <f>HYPERLINK("https://www.suredividend.com/sure-analysis-TPVG/","TriplePoint Venture Growth BDC Corp")</f>
        <v>TriplePoint Venture Growth BDC Corp</v>
      </c>
      <c r="C7" t="s">
        <v>64</v>
      </c>
      <c r="D7">
        <v>11.68</v>
      </c>
      <c r="E7">
        <v>0.12671232876712329</v>
      </c>
      <c r="F7">
        <v>-0.72222222222222221</v>
      </c>
      <c r="G7">
        <v>-0.22600260349942361</v>
      </c>
      <c r="H7">
        <v>1.374926014710995</v>
      </c>
      <c r="I7">
        <v>417.73956700000002</v>
      </c>
      <c r="J7">
        <v>0</v>
      </c>
      <c r="K7" t="s">
        <v>63</v>
      </c>
      <c r="L7">
        <v>0.7378291385309671</v>
      </c>
      <c r="M7">
        <v>16.329999999999998</v>
      </c>
      <c r="N7">
        <v>9.99</v>
      </c>
    </row>
    <row r="8" spans="1:14">
      <c r="A8" s="1" t="s">
        <v>37</v>
      </c>
      <c r="B8" t="str">
        <f>HYPERLINK("https://www.suredividend.com/sure-analysis-MRCC/","Monroe Capital Corp")</f>
        <v>Monroe Capital Corp</v>
      </c>
      <c r="C8" t="s">
        <v>64</v>
      </c>
      <c r="D8">
        <v>8.25</v>
      </c>
      <c r="E8">
        <v>0.1212121212121212</v>
      </c>
      <c r="F8">
        <v>0</v>
      </c>
      <c r="G8">
        <v>-6.5080123851529836E-2</v>
      </c>
      <c r="H8">
        <v>0.95920404972498807</v>
      </c>
      <c r="I8">
        <v>183.73056299999999</v>
      </c>
      <c r="J8">
        <v>0</v>
      </c>
      <c r="K8" t="s">
        <v>63</v>
      </c>
      <c r="L8">
        <v>0.35955375001383011</v>
      </c>
      <c r="M8">
        <v>10.19</v>
      </c>
      <c r="N8">
        <v>7</v>
      </c>
    </row>
    <row r="9" spans="1:14">
      <c r="A9" s="1" t="s">
        <v>45</v>
      </c>
      <c r="B9" t="str">
        <f>HYPERLINK("https://www.suredividend.com/sure-analysis-OXSQ/","Oxford Square Capital Corp")</f>
        <v>Oxford Square Capital Corp</v>
      </c>
      <c r="C9" t="s">
        <v>64</v>
      </c>
      <c r="D9">
        <v>3.57</v>
      </c>
      <c r="E9">
        <v>0.1176470588235294</v>
      </c>
      <c r="F9">
        <v>0</v>
      </c>
      <c r="G9">
        <v>0</v>
      </c>
      <c r="H9">
        <v>0.39746068970149101</v>
      </c>
      <c r="I9">
        <v>177.84267399999999</v>
      </c>
      <c r="J9" t="s">
        <v>63</v>
      </c>
      <c r="K9" t="s">
        <v>63</v>
      </c>
      <c r="L9">
        <v>0.53995739564050105</v>
      </c>
      <c r="M9">
        <v>3.92</v>
      </c>
      <c r="N9">
        <v>2.67</v>
      </c>
    </row>
    <row r="10" spans="1:14">
      <c r="A10" s="1" t="s">
        <v>43</v>
      </c>
      <c r="B10" t="str">
        <f>HYPERLINK("https://www.suredividend.com/sure-analysis-research-database/","OFS Capital Corp")</f>
        <v>OFS Capital Corp</v>
      </c>
      <c r="C10" t="s">
        <v>64</v>
      </c>
      <c r="D10">
        <v>9.75</v>
      </c>
      <c r="E10">
        <v>0.114476476450918</v>
      </c>
      <c r="F10">
        <v>0.20000000000000021</v>
      </c>
      <c r="G10">
        <v>-4.1076623050496641E-2</v>
      </c>
      <c r="H10">
        <v>1.1144284982496919</v>
      </c>
      <c r="I10">
        <v>130.381361</v>
      </c>
      <c r="J10">
        <v>0</v>
      </c>
      <c r="K10" t="s">
        <v>63</v>
      </c>
      <c r="L10">
        <v>0.56516130335699699</v>
      </c>
      <c r="M10">
        <v>12.42</v>
      </c>
      <c r="N10">
        <v>7.34</v>
      </c>
    </row>
    <row r="11" spans="1:14">
      <c r="A11" s="1" t="s">
        <v>21</v>
      </c>
      <c r="B11" t="str">
        <f>HYPERLINK("https://www.suredividend.com/sure-analysis-CSWC/","Capital Southwest Corp.")</f>
        <v>Capital Southwest Corp.</v>
      </c>
      <c r="C11" t="s">
        <v>64</v>
      </c>
      <c r="D11">
        <v>18.670000000000002</v>
      </c>
      <c r="E11">
        <v>0.113551151580075</v>
      </c>
      <c r="F11">
        <v>-0.66666666666666663</v>
      </c>
      <c r="G11">
        <v>-0.1294494367038759</v>
      </c>
      <c r="H11">
        <v>1.9032526137543879</v>
      </c>
      <c r="I11">
        <v>658.69518800000003</v>
      </c>
      <c r="J11">
        <v>19.045139306077601</v>
      </c>
      <c r="K11">
        <v>1.4986241053184159</v>
      </c>
      <c r="L11">
        <v>0.55393555436155706</v>
      </c>
      <c r="M11">
        <v>22.53</v>
      </c>
      <c r="N11">
        <v>15.82</v>
      </c>
    </row>
    <row r="12" spans="1:14">
      <c r="A12" s="1" t="s">
        <v>30</v>
      </c>
      <c r="B12" t="str">
        <f>HYPERLINK("https://www.suredividend.com/sure-analysis-GSBD/","Goldman Sachs BDC Inc")</f>
        <v>Goldman Sachs BDC Inc</v>
      </c>
      <c r="C12" t="s">
        <v>64</v>
      </c>
      <c r="D12">
        <v>15.93</v>
      </c>
      <c r="E12">
        <v>0.1129943502824859</v>
      </c>
      <c r="F12">
        <v>0</v>
      </c>
      <c r="G12">
        <v>0</v>
      </c>
      <c r="H12">
        <v>1.7223485316660241</v>
      </c>
      <c r="I12">
        <v>1635.054727</v>
      </c>
      <c r="J12">
        <v>29.726646305110631</v>
      </c>
      <c r="K12">
        <v>3.2019864875739432</v>
      </c>
      <c r="L12">
        <v>0.62929791782048305</v>
      </c>
      <c r="M12">
        <v>18.8</v>
      </c>
      <c r="N12">
        <v>13.44</v>
      </c>
    </row>
    <row r="13" spans="1:14">
      <c r="A13" s="1" t="s">
        <v>46</v>
      </c>
      <c r="B13" t="str">
        <f>HYPERLINK("https://www.suredividend.com/sure-analysis-PFLT/","PennantPark Floating Rate Capital Ltd")</f>
        <v>PennantPark Floating Rate Capital Ltd</v>
      </c>
      <c r="C13" t="s">
        <v>64</v>
      </c>
      <c r="D13">
        <v>10.74</v>
      </c>
      <c r="E13">
        <v>0.111731843575419</v>
      </c>
      <c r="F13">
        <v>0</v>
      </c>
      <c r="G13">
        <v>0</v>
      </c>
      <c r="H13">
        <v>0.17380424251673501</v>
      </c>
      <c r="I13">
        <v>542.02860199999998</v>
      </c>
      <c r="J13">
        <v>0</v>
      </c>
      <c r="K13" t="s">
        <v>63</v>
      </c>
      <c r="M13">
        <v>13.24</v>
      </c>
      <c r="N13">
        <v>9.0399999999999991</v>
      </c>
    </row>
    <row r="14" spans="1:14">
      <c r="A14" s="1" t="s">
        <v>32</v>
      </c>
      <c r="B14" t="str">
        <f>HYPERLINK("https://www.suredividend.com/sure-analysis-HRZN/","Horizon Technology Finance Corp")</f>
        <v>Horizon Technology Finance Corp</v>
      </c>
      <c r="C14" t="s">
        <v>64</v>
      </c>
      <c r="D14">
        <v>11.93</v>
      </c>
      <c r="E14">
        <v>0.1106454316848282</v>
      </c>
      <c r="F14">
        <v>9.9999999999999867E-2</v>
      </c>
      <c r="G14">
        <v>1.9244876491456561E-2</v>
      </c>
      <c r="H14">
        <v>1.1786928835305259</v>
      </c>
      <c r="I14">
        <v>332.92261200000002</v>
      </c>
      <c r="J14">
        <v>0</v>
      </c>
      <c r="K14" t="s">
        <v>63</v>
      </c>
      <c r="L14">
        <v>0.64686159134438903</v>
      </c>
      <c r="M14">
        <v>14.42</v>
      </c>
      <c r="N14">
        <v>9.3000000000000007</v>
      </c>
    </row>
    <row r="15" spans="1:14">
      <c r="A15" s="1" t="s">
        <v>54</v>
      </c>
      <c r="B15" t="str">
        <f>HYPERLINK("https://www.suredividend.com/sure-analysis-SLRC/","SLR Investment Corp")</f>
        <v>SLR Investment Corp</v>
      </c>
      <c r="C15" t="s">
        <v>64</v>
      </c>
      <c r="D15">
        <v>15.29</v>
      </c>
      <c r="E15">
        <v>0.10725964682799211</v>
      </c>
      <c r="F15">
        <v>0</v>
      </c>
      <c r="G15">
        <v>-0.19725804665890179</v>
      </c>
      <c r="H15">
        <v>1.806159042625384</v>
      </c>
      <c r="I15">
        <v>807.89660200000003</v>
      </c>
      <c r="J15">
        <v>0</v>
      </c>
      <c r="K15" t="s">
        <v>63</v>
      </c>
      <c r="L15">
        <v>0.6069418886384671</v>
      </c>
      <c r="M15">
        <v>16.61</v>
      </c>
      <c r="N15">
        <v>11.52</v>
      </c>
    </row>
    <row r="16" spans="1:14">
      <c r="A16" s="1" t="s">
        <v>50</v>
      </c>
      <c r="B16" t="str">
        <f>HYPERLINK("https://www.suredividend.com/sure-analysis-research-database/","Portman Ridge Finance Corp")</f>
        <v>Portman Ridge Finance Corp</v>
      </c>
      <c r="C16" t="s">
        <v>64</v>
      </c>
      <c r="D16">
        <v>22.95</v>
      </c>
      <c r="E16">
        <v>0.106440221062699</v>
      </c>
      <c r="F16" t="s">
        <v>63</v>
      </c>
      <c r="G16" t="s">
        <v>63</v>
      </c>
      <c r="H16">
        <v>2.4555758999164792</v>
      </c>
      <c r="I16">
        <v>221.67762300000001</v>
      </c>
      <c r="J16" t="s">
        <v>63</v>
      </c>
      <c r="K16" t="s">
        <v>63</v>
      </c>
      <c r="L16">
        <v>0.15877285512049299</v>
      </c>
      <c r="M16">
        <v>23.2</v>
      </c>
      <c r="N16">
        <v>18.690000000000001</v>
      </c>
    </row>
    <row r="17" spans="1:14">
      <c r="A17" s="1" t="s">
        <v>62</v>
      </c>
      <c r="B17" t="str">
        <f>HYPERLINK("https://www.suredividend.com/sure-analysis-research-database/","WhiteHorse Finance Inc")</f>
        <v>WhiteHorse Finance Inc</v>
      </c>
      <c r="C17" t="s">
        <v>64</v>
      </c>
      <c r="D17">
        <v>13.2</v>
      </c>
      <c r="E17">
        <v>0.10252289932431</v>
      </c>
      <c r="F17">
        <v>0</v>
      </c>
      <c r="G17">
        <v>0</v>
      </c>
      <c r="H17">
        <v>1.3604788740336009</v>
      </c>
      <c r="I17">
        <v>308.43577800000003</v>
      </c>
      <c r="J17">
        <v>0</v>
      </c>
      <c r="K17" t="s">
        <v>63</v>
      </c>
      <c r="L17">
        <v>0.43404822047536001</v>
      </c>
      <c r="M17">
        <v>14.34</v>
      </c>
      <c r="N17">
        <v>10.25</v>
      </c>
    </row>
    <row r="18" spans="1:14">
      <c r="A18" s="1" t="s">
        <v>19</v>
      </c>
      <c r="B18" t="str">
        <f>HYPERLINK("https://www.suredividend.com/sure-analysis-research-database/","BlackRock Capital Investment Corp")</f>
        <v>BlackRock Capital Investment Corp</v>
      </c>
      <c r="C18" t="s">
        <v>64</v>
      </c>
      <c r="D18">
        <v>3.73</v>
      </c>
      <c r="E18">
        <v>0.10173282014462399</v>
      </c>
      <c r="F18">
        <v>0</v>
      </c>
      <c r="G18">
        <v>-0.1109104638678</v>
      </c>
      <c r="H18">
        <v>0.38455006014667997</v>
      </c>
      <c r="I18">
        <v>274.32180799999998</v>
      </c>
      <c r="J18">
        <v>0</v>
      </c>
      <c r="K18" t="s">
        <v>63</v>
      </c>
      <c r="L18">
        <v>0.53826186212184901</v>
      </c>
      <c r="M18">
        <v>4.0199999999999996</v>
      </c>
      <c r="N18">
        <v>3.22</v>
      </c>
    </row>
    <row r="19" spans="1:14">
      <c r="A19" s="1" t="s">
        <v>18</v>
      </c>
      <c r="B19" t="str">
        <f>HYPERLINK("https://www.suredividend.com/sure-analysis-research-database/","Bain Capital Specialty Finance Inc")</f>
        <v>Bain Capital Specialty Finance Inc</v>
      </c>
      <c r="C19" t="s">
        <v>64</v>
      </c>
      <c r="D19">
        <v>13.13</v>
      </c>
      <c r="E19">
        <v>0.10153136032733399</v>
      </c>
      <c r="F19" t="s">
        <v>63</v>
      </c>
      <c r="G19" t="s">
        <v>63</v>
      </c>
      <c r="H19">
        <v>1.3249842522717179</v>
      </c>
      <c r="I19">
        <v>842.53755799999999</v>
      </c>
      <c r="J19">
        <v>0</v>
      </c>
      <c r="K19" t="s">
        <v>63</v>
      </c>
      <c r="L19">
        <v>0.53941431471424806</v>
      </c>
      <c r="M19">
        <v>14.99</v>
      </c>
      <c r="N19">
        <v>11.17</v>
      </c>
    </row>
    <row r="20" spans="1:14">
      <c r="A20" s="1" t="s">
        <v>40</v>
      </c>
      <c r="B20" t="str">
        <f>HYPERLINK("https://www.suredividend.com/sure-analysis-NMFC/","New Mountain Finance Corp")</f>
        <v>New Mountain Finance Corp</v>
      </c>
      <c r="C20" t="s">
        <v>64</v>
      </c>
      <c r="D20">
        <v>12.82</v>
      </c>
      <c r="E20">
        <v>9.9843993759750393E-2</v>
      </c>
      <c r="F20">
        <v>6.666666666666643E-2</v>
      </c>
      <c r="G20">
        <v>-1.205171365803037E-2</v>
      </c>
      <c r="H20">
        <v>1.1766012069171681</v>
      </c>
      <c r="I20">
        <v>1300.0688950000001</v>
      </c>
      <c r="J20">
        <v>11.597299710796509</v>
      </c>
      <c r="K20">
        <v>1.1810893464336161</v>
      </c>
      <c r="L20">
        <v>0.50184354746129001</v>
      </c>
      <c r="M20">
        <v>13.13</v>
      </c>
      <c r="N20">
        <v>10.56</v>
      </c>
    </row>
    <row r="21" spans="1:14">
      <c r="A21" s="1" t="s">
        <v>16</v>
      </c>
      <c r="B21" t="str">
        <f>HYPERLINK("https://www.suredividend.com/sure-analysis-ARCC/","Ares Capital Corp")</f>
        <v>Ares Capital Corp</v>
      </c>
      <c r="C21" t="s">
        <v>64</v>
      </c>
      <c r="D21">
        <v>19.350000000000001</v>
      </c>
      <c r="E21">
        <v>9.9224806201550372E-2</v>
      </c>
      <c r="F21">
        <v>0.14285714285714279</v>
      </c>
      <c r="G21">
        <v>3.7137289336648172E-2</v>
      </c>
      <c r="H21">
        <v>1.865767255653261</v>
      </c>
      <c r="I21">
        <v>10266.054701999999</v>
      </c>
      <c r="J21">
        <v>17.1100911702</v>
      </c>
      <c r="K21">
        <v>1.608420047976949</v>
      </c>
      <c r="L21">
        <v>0.76114185759267006</v>
      </c>
      <c r="M21">
        <v>22.54</v>
      </c>
      <c r="N21">
        <v>16.510000000000002</v>
      </c>
    </row>
    <row r="22" spans="1:14">
      <c r="A22" s="1" t="s">
        <v>49</v>
      </c>
      <c r="B22" t="str">
        <f>HYPERLINK("https://www.suredividend.com/sure-analysis-PSEC/","Prospect Capital Corp")</f>
        <v>Prospect Capital Corp</v>
      </c>
      <c r="C22" t="s">
        <v>64</v>
      </c>
      <c r="D22">
        <v>7.3</v>
      </c>
      <c r="E22">
        <v>9.8630136986301367E-2</v>
      </c>
      <c r="F22">
        <v>0</v>
      </c>
      <c r="G22">
        <v>0</v>
      </c>
      <c r="H22">
        <v>0.69228572793851806</v>
      </c>
      <c r="I22">
        <v>2967.8010690000001</v>
      </c>
      <c r="J22">
        <v>0</v>
      </c>
      <c r="K22" t="s">
        <v>63</v>
      </c>
      <c r="L22">
        <v>0.82129347047611911</v>
      </c>
      <c r="M22">
        <v>7.96</v>
      </c>
      <c r="N22">
        <v>5.89</v>
      </c>
    </row>
    <row r="23" spans="1:14">
      <c r="A23" s="1" t="s">
        <v>44</v>
      </c>
      <c r="B23" t="str">
        <f>HYPERLINK("https://www.suredividend.com/sure-analysis-ORCC/","Owl Rock Capital Corp")</f>
        <v>Owl Rock Capital Corp</v>
      </c>
      <c r="C23" t="s">
        <v>64</v>
      </c>
      <c r="D23">
        <v>13.51</v>
      </c>
      <c r="E23">
        <v>9.7705403404885274E-2</v>
      </c>
      <c r="F23">
        <v>-0.87096774193548387</v>
      </c>
      <c r="G23">
        <v>-0.33604345018543158</v>
      </c>
      <c r="H23">
        <v>1.2373989342814049</v>
      </c>
      <c r="I23">
        <v>5313.0715730000002</v>
      </c>
      <c r="J23">
        <v>11.392762109251541</v>
      </c>
      <c r="K23">
        <v>1.048643164645259</v>
      </c>
      <c r="L23">
        <v>0.6810511763233511</v>
      </c>
      <c r="M23">
        <v>14.11</v>
      </c>
      <c r="N23">
        <v>9.8699999999999992</v>
      </c>
    </row>
    <row r="24" spans="1:14">
      <c r="A24" s="1" t="s">
        <v>61</v>
      </c>
      <c r="B24" t="str">
        <f>HYPERLINK("https://www.suredividend.com/sure-analysis-TSLX/","Sixth Street Specialty Lending Inc")</f>
        <v>Sixth Street Specialty Lending Inc</v>
      </c>
      <c r="C24" t="s">
        <v>64</v>
      </c>
      <c r="D24">
        <v>18.98</v>
      </c>
      <c r="E24">
        <v>9.6944151738672282E-2</v>
      </c>
      <c r="F24">
        <v>1.25</v>
      </c>
      <c r="G24">
        <v>-0.2615999276959593</v>
      </c>
      <c r="H24">
        <v>1.6321068985616629</v>
      </c>
      <c r="I24">
        <v>1546.3964530000001</v>
      </c>
      <c r="J24">
        <v>14.31146245823809</v>
      </c>
      <c r="K24">
        <v>1.182686158378017</v>
      </c>
      <c r="L24">
        <v>0.563377766093759</v>
      </c>
      <c r="M24">
        <v>22.04</v>
      </c>
      <c r="N24">
        <v>15.63</v>
      </c>
    </row>
    <row r="25" spans="1:14">
      <c r="A25" s="1" t="s">
        <v>42</v>
      </c>
      <c r="B25" t="str">
        <f>HYPERLINK("https://www.suredividend.com/sure-analysis-research-database/","Oaktree Specialty Lending Corp")</f>
        <v>Oaktree Specialty Lending Corp</v>
      </c>
      <c r="C25" t="s">
        <v>64</v>
      </c>
      <c r="D25">
        <v>20.22</v>
      </c>
      <c r="E25">
        <v>9.6781504762643009E-2</v>
      </c>
      <c r="F25">
        <v>0.125</v>
      </c>
      <c r="G25">
        <v>0.13634388693076629</v>
      </c>
      <c r="H25">
        <v>1.9520829510625139</v>
      </c>
      <c r="I25">
        <v>1554.6996670000001</v>
      </c>
      <c r="J25">
        <v>0</v>
      </c>
      <c r="K25" t="s">
        <v>63</v>
      </c>
      <c r="L25">
        <v>0.539123416861645</v>
      </c>
      <c r="M25">
        <v>21.48</v>
      </c>
      <c r="N25">
        <v>17.149999999999999</v>
      </c>
    </row>
    <row r="26" spans="1:14">
      <c r="A26" s="1" t="s">
        <v>33</v>
      </c>
      <c r="B26" t="str">
        <f>HYPERLINK("https://www.suredividend.com/sure-analysis-HTGC/","Hercules Capital Inc")</f>
        <v>Hercules Capital Inc</v>
      </c>
      <c r="C26" t="s">
        <v>64</v>
      </c>
      <c r="D26">
        <v>15.21</v>
      </c>
      <c r="E26">
        <v>9.4674556213017749E-2</v>
      </c>
      <c r="F26">
        <v>0.1142857142857143</v>
      </c>
      <c r="G26">
        <v>0.81136896401946568</v>
      </c>
      <c r="H26">
        <v>1.941552687316898</v>
      </c>
      <c r="I26">
        <v>2164.5785249999999</v>
      </c>
      <c r="J26">
        <v>21.672442358701201</v>
      </c>
      <c r="K26">
        <v>2.4620247112818889</v>
      </c>
      <c r="L26">
        <v>0.80728224448939512</v>
      </c>
      <c r="M26">
        <v>18.53</v>
      </c>
      <c r="N26">
        <v>11.04</v>
      </c>
    </row>
    <row r="27" spans="1:14">
      <c r="A27" s="1" t="s">
        <v>27</v>
      </c>
      <c r="B27" t="str">
        <f>HYPERLINK("https://www.suredividend.com/sure-analysis-GBDC/","Golub Capital BDC Inc")</f>
        <v>Golub Capital BDC Inc</v>
      </c>
      <c r="C27" t="s">
        <v>64</v>
      </c>
      <c r="D27">
        <v>13.99</v>
      </c>
      <c r="E27">
        <v>9.4353109363831317E-2</v>
      </c>
      <c r="F27">
        <v>9.9999999999999867E-2</v>
      </c>
      <c r="G27">
        <v>6.1733085427790879E-3</v>
      </c>
      <c r="H27">
        <v>1.1892092598147119</v>
      </c>
      <c r="I27">
        <v>2373.7408559999999</v>
      </c>
      <c r="J27">
        <v>0</v>
      </c>
      <c r="K27" t="s">
        <v>63</v>
      </c>
      <c r="L27">
        <v>0.46113843740398303</v>
      </c>
      <c r="M27">
        <v>14.7</v>
      </c>
      <c r="N27">
        <v>11.65</v>
      </c>
    </row>
    <row r="28" spans="1:14">
      <c r="A28" s="1" t="s">
        <v>58</v>
      </c>
      <c r="B28" t="str">
        <f>HYPERLINK("https://www.suredividend.com/sure-analysis-research-database/","BlackRock TCP Capital Corp")</f>
        <v>BlackRock TCP Capital Corp</v>
      </c>
      <c r="C28" t="s">
        <v>64</v>
      </c>
      <c r="D28">
        <v>11.5</v>
      </c>
      <c r="E28">
        <v>9.0933468232693007E-2</v>
      </c>
      <c r="F28">
        <v>-0.83333333333333337</v>
      </c>
      <c r="G28">
        <v>-0.32619613048668961</v>
      </c>
      <c r="H28">
        <v>1.1730417402017499</v>
      </c>
      <c r="I28">
        <v>745.19770600000004</v>
      </c>
      <c r="J28">
        <v>10.47470234366142</v>
      </c>
      <c r="K28">
        <v>0.95369247170873994</v>
      </c>
      <c r="L28">
        <v>0.56060357644759107</v>
      </c>
      <c r="M28">
        <v>13.6</v>
      </c>
      <c r="N28">
        <v>10.35</v>
      </c>
    </row>
    <row r="29" spans="1:14">
      <c r="A29" s="1" t="s">
        <v>29</v>
      </c>
      <c r="B29" t="str">
        <f>HYPERLINK("https://www.suredividend.com/sure-analysis-GLAD/","Gladstone Capital Corp.")</f>
        <v>Gladstone Capital Corp.</v>
      </c>
      <c r="C29" t="s">
        <v>64</v>
      </c>
      <c r="D29">
        <v>10.050000000000001</v>
      </c>
      <c r="E29">
        <v>8.9552238805970144E-2</v>
      </c>
      <c r="F29">
        <v>7.1428571428571397E-2</v>
      </c>
      <c r="G29">
        <v>2.9033661071187881E-2</v>
      </c>
      <c r="H29">
        <v>0.80092603772274806</v>
      </c>
      <c r="I29">
        <v>371.349648</v>
      </c>
      <c r="J29">
        <v>0</v>
      </c>
      <c r="K29" t="s">
        <v>63</v>
      </c>
      <c r="L29">
        <v>0.71168250744792605</v>
      </c>
      <c r="M29">
        <v>11.98</v>
      </c>
      <c r="N29">
        <v>7.92</v>
      </c>
    </row>
    <row r="30" spans="1:14">
      <c r="A30" s="1" t="s">
        <v>15</v>
      </c>
      <c r="B30" t="str">
        <f>HYPERLINK("https://www.suredividend.com/sure-analysis-research-database/","Apollo Investment Corporation")</f>
        <v>Apollo Investment Corporation</v>
      </c>
      <c r="C30" t="s">
        <v>64</v>
      </c>
      <c r="D30">
        <v>13.36</v>
      </c>
      <c r="E30">
        <v>8.7839822615543003E-2</v>
      </c>
      <c r="F30">
        <v>3.2258064516128997E-2</v>
      </c>
      <c r="G30">
        <v>-6.5912645097731537E-2</v>
      </c>
      <c r="H30">
        <v>1.199013578702165</v>
      </c>
      <c r="I30">
        <v>867.03050099999996</v>
      </c>
      <c r="J30">
        <v>0</v>
      </c>
      <c r="K30" t="s">
        <v>63</v>
      </c>
      <c r="L30">
        <v>0.65521484189295109</v>
      </c>
      <c r="M30">
        <v>13.69</v>
      </c>
      <c r="N30">
        <v>10.01</v>
      </c>
    </row>
    <row r="31" spans="1:14">
      <c r="A31" s="1" t="s">
        <v>20</v>
      </c>
      <c r="B31" t="str">
        <f>HYPERLINK("https://www.suredividend.com/sure-analysis-research-database/","Carlyle Secured Lending Inc")</f>
        <v>Carlyle Secured Lending Inc</v>
      </c>
      <c r="C31" t="s">
        <v>64</v>
      </c>
      <c r="D31">
        <v>15.67</v>
      </c>
      <c r="E31">
        <v>8.4483045101445012E-2</v>
      </c>
      <c r="F31">
        <v>3.5</v>
      </c>
      <c r="G31">
        <v>0.48411139390205887</v>
      </c>
      <c r="H31">
        <v>1.3238493167396439</v>
      </c>
      <c r="I31">
        <v>804.87072999999998</v>
      </c>
      <c r="J31">
        <v>0</v>
      </c>
      <c r="K31" t="s">
        <v>63</v>
      </c>
      <c r="L31">
        <v>0.53646574538692304</v>
      </c>
      <c r="M31">
        <v>15.7</v>
      </c>
      <c r="N31">
        <v>11.17</v>
      </c>
    </row>
    <row r="32" spans="1:14">
      <c r="A32" s="1" t="s">
        <v>23</v>
      </c>
      <c r="B32" t="str">
        <f>HYPERLINK("https://www.suredividend.com/sure-analysis-research-database/","First Eagle Alternative Capital BDC Inc")</f>
        <v>First Eagle Alternative Capital BDC Inc</v>
      </c>
      <c r="C32" t="s">
        <v>63</v>
      </c>
      <c r="D32">
        <v>4.76</v>
      </c>
      <c r="E32">
        <v>8.3132355894854001E-2</v>
      </c>
      <c r="F32">
        <v>9.9999999999999867E-2</v>
      </c>
      <c r="G32">
        <v>-0.16438585262196659</v>
      </c>
      <c r="H32">
        <v>0.403191926090046</v>
      </c>
      <c r="I32">
        <v>145.121836</v>
      </c>
      <c r="J32" t="s">
        <v>63</v>
      </c>
      <c r="K32" t="s">
        <v>63</v>
      </c>
      <c r="L32">
        <v>0.53393905520782603</v>
      </c>
      <c r="M32">
        <v>4.8499999999999996</v>
      </c>
      <c r="N32">
        <v>2.67</v>
      </c>
    </row>
    <row r="33" spans="1:14">
      <c r="A33" s="1" t="s">
        <v>17</v>
      </c>
      <c r="B33" t="str">
        <f>HYPERLINK("https://www.suredividend.com/sure-analysis-research-database/","Barings BDC Inc")</f>
        <v>Barings BDC Inc</v>
      </c>
      <c r="C33" t="s">
        <v>64</v>
      </c>
      <c r="D33">
        <v>8.58</v>
      </c>
      <c r="E33">
        <v>8.1858461671217006E-2</v>
      </c>
      <c r="F33" t="s">
        <v>63</v>
      </c>
      <c r="G33" t="s">
        <v>63</v>
      </c>
      <c r="H33">
        <v>0.70725710883932202</v>
      </c>
      <c r="I33">
        <v>932.39567399999999</v>
      </c>
      <c r="J33">
        <v>0</v>
      </c>
      <c r="K33" t="s">
        <v>63</v>
      </c>
      <c r="L33">
        <v>0.55200806426069404</v>
      </c>
      <c r="M33">
        <v>10.48</v>
      </c>
      <c r="N33">
        <v>7.68</v>
      </c>
    </row>
    <row r="34" spans="1:14">
      <c r="A34" s="1" t="s">
        <v>52</v>
      </c>
      <c r="B34" t="str">
        <f>HYPERLINK("https://www.suredividend.com/sure-analysis-research-database/","Saratoga Investment Corp")</f>
        <v>Saratoga Investment Corp</v>
      </c>
      <c r="C34" t="s">
        <v>64</v>
      </c>
      <c r="D34">
        <v>27.49</v>
      </c>
      <c r="E34">
        <v>8.1294041819436003E-2</v>
      </c>
      <c r="F34" t="s">
        <v>63</v>
      </c>
      <c r="G34" t="s">
        <v>63</v>
      </c>
      <c r="H34">
        <v>2.2087591162340852</v>
      </c>
      <c r="I34">
        <v>323.064885</v>
      </c>
      <c r="J34">
        <v>0</v>
      </c>
      <c r="K34" t="s">
        <v>63</v>
      </c>
      <c r="L34">
        <v>0.58471726293185</v>
      </c>
      <c r="M34">
        <v>27.97</v>
      </c>
      <c r="N34">
        <v>19.649999999999999</v>
      </c>
    </row>
    <row r="35" spans="1:14">
      <c r="A35" s="1" t="s">
        <v>53</v>
      </c>
      <c r="B35" t="str">
        <f>HYPERLINK("https://www.suredividend.com/sure-analysis-SCM/","Stellus Capital Investment Corp")</f>
        <v>Stellus Capital Investment Corp</v>
      </c>
      <c r="C35" t="s">
        <v>64</v>
      </c>
      <c r="D35">
        <v>15.57</v>
      </c>
      <c r="E35">
        <v>7.1933204881181767E-2</v>
      </c>
      <c r="F35">
        <v>0.4287245444801715</v>
      </c>
      <c r="G35">
        <v>0.4613694721860353</v>
      </c>
      <c r="H35">
        <v>1.2402474024128931</v>
      </c>
      <c r="I35">
        <v>312.14858199999998</v>
      </c>
      <c r="J35">
        <v>0</v>
      </c>
      <c r="K35" t="s">
        <v>63</v>
      </c>
      <c r="L35">
        <v>0.49526821910257002</v>
      </c>
      <c r="M35">
        <v>16.079999999999998</v>
      </c>
      <c r="N35">
        <v>10.62</v>
      </c>
    </row>
    <row r="36" spans="1:14">
      <c r="A36" s="1" t="s">
        <v>24</v>
      </c>
      <c r="B36" t="str">
        <f>HYPERLINK("https://www.suredividend.com/sure-analysis-FDUS/","Fidus Investment Corp")</f>
        <v>Fidus Investment Corp</v>
      </c>
      <c r="C36" t="s">
        <v>64</v>
      </c>
      <c r="D36">
        <v>20.76</v>
      </c>
      <c r="E36">
        <v>6.9364161849710976E-2</v>
      </c>
      <c r="F36">
        <v>-0.58333333333333326</v>
      </c>
      <c r="G36">
        <v>0.30258554234867607</v>
      </c>
      <c r="H36">
        <v>1.428244942031905</v>
      </c>
      <c r="I36">
        <v>510.25291199999998</v>
      </c>
      <c r="J36">
        <v>0</v>
      </c>
      <c r="K36" t="s">
        <v>63</v>
      </c>
      <c r="L36">
        <v>0.46839140198287799</v>
      </c>
      <c r="M36">
        <v>21.09</v>
      </c>
      <c r="N36">
        <v>16.22</v>
      </c>
    </row>
    <row r="37" spans="1:14">
      <c r="A37" s="1" t="s">
        <v>26</v>
      </c>
      <c r="B37" t="str">
        <f>HYPERLINK("https://www.suredividend.com/sure-analysis-GAIN/","Gladstone Investment Corporation")</f>
        <v>Gladstone Investment Corporation</v>
      </c>
      <c r="C37" t="s">
        <v>64</v>
      </c>
      <c r="D37">
        <v>13.91</v>
      </c>
      <c r="E37">
        <v>6.9015097052480226E-2</v>
      </c>
      <c r="F37">
        <v>1</v>
      </c>
      <c r="G37">
        <v>0.2167286837864115</v>
      </c>
      <c r="H37">
        <v>0.89093665099201302</v>
      </c>
      <c r="I37">
        <v>465.03124200000002</v>
      </c>
      <c r="J37">
        <v>0</v>
      </c>
      <c r="K37" t="s">
        <v>63</v>
      </c>
      <c r="L37">
        <v>0.67826983953562303</v>
      </c>
      <c r="M37">
        <v>15.7</v>
      </c>
      <c r="N37">
        <v>10.97</v>
      </c>
    </row>
    <row r="38" spans="1:14">
      <c r="A38" s="1" t="s">
        <v>35</v>
      </c>
      <c r="B38" t="str">
        <f>HYPERLINK("https://www.suredividend.com/sure-analysis-MAIN/","Main Street Capital Corporation")</f>
        <v>Main Street Capital Corporation</v>
      </c>
      <c r="C38" t="s">
        <v>64</v>
      </c>
      <c r="D38">
        <v>41.92</v>
      </c>
      <c r="E38">
        <v>6.4408396946564889E-2</v>
      </c>
      <c r="F38">
        <v>2.2727272727272711E-2</v>
      </c>
      <c r="G38">
        <v>1.3894214014664509E-2</v>
      </c>
      <c r="H38">
        <v>2.793020256350391</v>
      </c>
      <c r="I38">
        <v>3166.632975</v>
      </c>
      <c r="J38">
        <v>13.789553105164609</v>
      </c>
      <c r="K38">
        <v>0.88386716973113633</v>
      </c>
      <c r="L38">
        <v>0.76656279159254304</v>
      </c>
      <c r="M38">
        <v>43.88</v>
      </c>
      <c r="N38">
        <v>30.85</v>
      </c>
    </row>
    <row r="39" spans="1:14">
      <c r="A39" s="1" t="s">
        <v>38</v>
      </c>
      <c r="B39" t="str">
        <f>HYPERLINK("https://www.suredividend.com/sure-analysis-research-database/","MVC Capital Inc")</f>
        <v>MVC Capital Inc</v>
      </c>
      <c r="C39" t="s">
        <v>64</v>
      </c>
      <c r="D39">
        <v>9.1199999999999992</v>
      </c>
      <c r="E39">
        <v>5.4525162317191997E-2</v>
      </c>
      <c r="F39" t="s">
        <v>63</v>
      </c>
      <c r="G39" t="s">
        <v>63</v>
      </c>
      <c r="H39">
        <v>0.49726948033279711</v>
      </c>
      <c r="I39">
        <v>161.653076</v>
      </c>
      <c r="J39">
        <v>0</v>
      </c>
      <c r="K39" t="s">
        <v>63</v>
      </c>
      <c r="L39">
        <v>1.0294428544592471</v>
      </c>
      <c r="M39">
        <v>9.7200000000000006</v>
      </c>
      <c r="N39">
        <v>2.88</v>
      </c>
    </row>
    <row r="40" spans="1:14">
      <c r="A40" s="1" t="s">
        <v>51</v>
      </c>
      <c r="B40" t="str">
        <f>HYPERLINK("https://www.suredividend.com/sure-analysis-research-database/","Rand Capital Corp.")</f>
        <v>Rand Capital Corp.</v>
      </c>
      <c r="C40" t="s">
        <v>64</v>
      </c>
      <c r="D40">
        <v>14.0221</v>
      </c>
      <c r="E40">
        <v>4.5817660329482E-2</v>
      </c>
      <c r="F40" t="s">
        <v>63</v>
      </c>
      <c r="G40" t="s">
        <v>63</v>
      </c>
      <c r="H40">
        <v>0.6424598149060341</v>
      </c>
      <c r="I40">
        <v>36.191335000000002</v>
      </c>
      <c r="J40" t="s">
        <v>63</v>
      </c>
      <c r="K40" t="s">
        <v>63</v>
      </c>
      <c r="M40">
        <v>18.55</v>
      </c>
      <c r="N40">
        <v>12.86</v>
      </c>
    </row>
    <row r="41" spans="1:14">
      <c r="A41" s="1" t="s">
        <v>48</v>
      </c>
      <c r="B41" t="str">
        <f>HYPERLINK("https://www.suredividend.com/sure-analysis-research-database/","PennantPark Investment Corporation")</f>
        <v>PennantPark Investment Corporation</v>
      </c>
      <c r="C41" t="s">
        <v>64</v>
      </c>
      <c r="D41">
        <v>5.64</v>
      </c>
      <c r="E41">
        <v>2.2831602801793E-2</v>
      </c>
      <c r="F41">
        <v>0.37500000000000022</v>
      </c>
      <c r="G41">
        <v>-1.7251730343853969E-2</v>
      </c>
      <c r="H41">
        <v>0.12991181994220599</v>
      </c>
      <c r="I41">
        <v>371.12740500000001</v>
      </c>
      <c r="J41">
        <v>0</v>
      </c>
      <c r="K41" t="s">
        <v>63</v>
      </c>
      <c r="L41">
        <v>0.55055636535258101</v>
      </c>
      <c r="M41">
        <v>7.44</v>
      </c>
      <c r="N41">
        <v>5.18</v>
      </c>
    </row>
    <row r="42" spans="1:14">
      <c r="A42" s="1" t="s">
        <v>14</v>
      </c>
      <c r="B42" t="str">
        <f>HYPERLINK("https://www.suredividend.com/sure-analysis-research-database/","Altmore BDC Inc")</f>
        <v>Altmore BDC Inc</v>
      </c>
      <c r="C42" t="s">
        <v>63</v>
      </c>
      <c r="D42">
        <v>8.9</v>
      </c>
      <c r="E42">
        <v>0</v>
      </c>
      <c r="F42" t="s">
        <v>63</v>
      </c>
      <c r="G42" t="s">
        <v>63</v>
      </c>
      <c r="H42">
        <v>0</v>
      </c>
      <c r="I42">
        <v>0</v>
      </c>
      <c r="J42">
        <v>0</v>
      </c>
      <c r="K42" t="s">
        <v>63</v>
      </c>
    </row>
    <row r="43" spans="1:14">
      <c r="A43" s="1" t="s">
        <v>22</v>
      </c>
      <c r="B43" t="str">
        <f>HYPERLINK("https://www.suredividend.com/sure-analysis-research-database/","Equus Total Return Inc")</f>
        <v>Equus Total Return Inc</v>
      </c>
      <c r="C43" t="s">
        <v>64</v>
      </c>
      <c r="D43">
        <v>1.59</v>
      </c>
      <c r="E43">
        <v>0</v>
      </c>
      <c r="F43" t="s">
        <v>63</v>
      </c>
      <c r="G43" t="s">
        <v>63</v>
      </c>
      <c r="H43">
        <v>0</v>
      </c>
      <c r="I43">
        <v>21.493852</v>
      </c>
      <c r="J43">
        <v>0</v>
      </c>
      <c r="K43" t="s">
        <v>63</v>
      </c>
      <c r="M43">
        <v>2.72</v>
      </c>
      <c r="N43">
        <v>1.34</v>
      </c>
    </row>
    <row r="44" spans="1:14">
      <c r="A44" s="1" t="s">
        <v>31</v>
      </c>
      <c r="B44" t="str">
        <f>HYPERLINK("https://www.suredividend.com/sure-analysis-research-database/","Harvest Capital Credit Corp")</f>
        <v>Harvest Capital Credit Corp</v>
      </c>
      <c r="C44" t="s">
        <v>64</v>
      </c>
      <c r="D44">
        <v>9.66</v>
      </c>
      <c r="E44">
        <v>0</v>
      </c>
      <c r="F44">
        <v>1.75</v>
      </c>
      <c r="G44">
        <v>0.1828776201941695</v>
      </c>
      <c r="H44">
        <v>0</v>
      </c>
      <c r="I44">
        <v>0</v>
      </c>
      <c r="J44">
        <v>0</v>
      </c>
      <c r="K44" t="s">
        <v>63</v>
      </c>
    </row>
    <row r="45" spans="1:14">
      <c r="A45" s="1" t="s">
        <v>36</v>
      </c>
      <c r="B45" t="str">
        <f>HYPERLINK("https://www.suredividend.com/sure-analysis-research-database/","Medley Capital Corp")</f>
        <v>Medley Capital Corp</v>
      </c>
      <c r="C45" t="s">
        <v>64</v>
      </c>
      <c r="D45">
        <v>28.31</v>
      </c>
      <c r="E45">
        <v>0</v>
      </c>
      <c r="F45" t="s">
        <v>63</v>
      </c>
      <c r="G45" t="s">
        <v>63</v>
      </c>
      <c r="H45">
        <v>0</v>
      </c>
      <c r="I45">
        <v>77.108202000000006</v>
      </c>
      <c r="J45" t="s">
        <v>63</v>
      </c>
      <c r="K45">
        <v>0</v>
      </c>
      <c r="L45">
        <v>1.3260534821707639</v>
      </c>
      <c r="M45">
        <v>45</v>
      </c>
      <c r="N45">
        <v>7</v>
      </c>
    </row>
    <row r="46" spans="1:14">
      <c r="A46" s="1" t="s">
        <v>41</v>
      </c>
      <c r="B46" t="str">
        <f>HYPERLINK("https://www.suredividend.com/sure-analysis-research-database/","Oaktree Strategic Income Corp")</f>
        <v>Oaktree Strategic Income Corp</v>
      </c>
      <c r="C46" t="s">
        <v>64</v>
      </c>
      <c r="D46">
        <v>8.5</v>
      </c>
      <c r="E46">
        <v>0</v>
      </c>
      <c r="F46" t="s">
        <v>63</v>
      </c>
      <c r="G46" t="s">
        <v>63</v>
      </c>
      <c r="H46">
        <v>0.39499999582767398</v>
      </c>
      <c r="I46">
        <v>0</v>
      </c>
      <c r="J46">
        <v>0</v>
      </c>
      <c r="K46" t="s">
        <v>63</v>
      </c>
    </row>
    <row r="47" spans="1:14">
      <c r="A47" s="1" t="s">
        <v>47</v>
      </c>
      <c r="B47" t="str">
        <f>HYPERLINK("https://www.suredividend.com/sure-analysis-research-database/","PhenixFIN Corp")</f>
        <v>PhenixFIN Corp</v>
      </c>
      <c r="C47" t="s">
        <v>63</v>
      </c>
      <c r="D47">
        <v>39.14</v>
      </c>
      <c r="E47">
        <v>0</v>
      </c>
      <c r="F47" t="s">
        <v>63</v>
      </c>
      <c r="G47" t="s">
        <v>63</v>
      </c>
      <c r="H47">
        <v>0</v>
      </c>
      <c r="I47">
        <v>80.201528999999994</v>
      </c>
      <c r="J47">
        <v>0</v>
      </c>
      <c r="K47" t="s">
        <v>63</v>
      </c>
      <c r="M47">
        <v>42.86</v>
      </c>
      <c r="N47">
        <v>30.53</v>
      </c>
    </row>
    <row r="48" spans="1:14">
      <c r="A48" s="1" t="s">
        <v>55</v>
      </c>
      <c r="B48" t="str">
        <f>HYPERLINK("https://www.suredividend.com/sure-analysis-research-database/","SuRo Capital Corp")</f>
        <v>SuRo Capital Corp</v>
      </c>
      <c r="C48" t="s">
        <v>64</v>
      </c>
      <c r="D48">
        <v>3.64</v>
      </c>
      <c r="E48">
        <v>0</v>
      </c>
      <c r="F48" t="s">
        <v>63</v>
      </c>
      <c r="G48" t="s">
        <v>63</v>
      </c>
      <c r="H48">
        <v>0</v>
      </c>
      <c r="I48">
        <v>105.684556</v>
      </c>
      <c r="J48">
        <v>0</v>
      </c>
      <c r="K48" t="s">
        <v>63</v>
      </c>
      <c r="L48">
        <v>1.0834080081947599</v>
      </c>
      <c r="M48">
        <v>11.5</v>
      </c>
      <c r="N48">
        <v>3.6</v>
      </c>
    </row>
    <row r="49" spans="1:14">
      <c r="A49" s="1" t="s">
        <v>56</v>
      </c>
      <c r="B49" t="str">
        <f>HYPERLINK("https://www.suredividend.com/sure-analysis-SUNS/","SLR Senior Investment Corp")</f>
        <v>SLR Senior Investment Corp</v>
      </c>
      <c r="C49" t="s">
        <v>64</v>
      </c>
      <c r="D49">
        <v>14.16</v>
      </c>
      <c r="E49">
        <v>0</v>
      </c>
      <c r="F49">
        <v>0</v>
      </c>
      <c r="G49">
        <v>0</v>
      </c>
      <c r="H49">
        <v>1.200000017881393</v>
      </c>
      <c r="I49">
        <v>0</v>
      </c>
      <c r="J49">
        <v>0</v>
      </c>
      <c r="K49" t="s">
        <v>63</v>
      </c>
    </row>
    <row r="50" spans="1:14">
      <c r="A50" s="1" t="s">
        <v>57</v>
      </c>
      <c r="B50" t="str">
        <f>HYPERLINK("https://www.suredividend.com/sure-analysis-research-database/","Firsthand Technology Value Fund Inc")</f>
        <v>Firsthand Technology Value Fund Inc</v>
      </c>
      <c r="C50" t="s">
        <v>64</v>
      </c>
      <c r="D50">
        <v>0.98010000000000008</v>
      </c>
      <c r="E50">
        <v>0</v>
      </c>
      <c r="F50" t="s">
        <v>63</v>
      </c>
      <c r="G50" t="s">
        <v>63</v>
      </c>
      <c r="H50">
        <v>0</v>
      </c>
      <c r="I50">
        <v>6.9619869999999997</v>
      </c>
      <c r="J50">
        <v>0</v>
      </c>
      <c r="K50" t="s">
        <v>63</v>
      </c>
      <c r="M50">
        <v>3.7</v>
      </c>
      <c r="N50">
        <v>0.88700000000000001</v>
      </c>
    </row>
  </sheetData>
  <autoFilter ref="A1:O50"/>
  <sortState ref="A2:N50">
    <sortCondition descending="1" ref="E2:E50"/>
  </sortState>
  <conditionalFormatting sqref="A1:N1">
    <cfRule type="cellIs" dxfId="24" priority="15" operator="notEqual">
      <formula>-13.345</formula>
    </cfRule>
  </conditionalFormatting>
  <conditionalFormatting sqref="A2:A50">
    <cfRule type="cellIs" dxfId="23" priority="1" operator="notEqual">
      <formula>"None"</formula>
    </cfRule>
  </conditionalFormatting>
  <conditionalFormatting sqref="B2:B50">
    <cfRule type="cellIs" dxfId="22" priority="2" operator="notEqual">
      <formula>"None"</formula>
    </cfRule>
  </conditionalFormatting>
  <conditionalFormatting sqref="C2:C50">
    <cfRule type="cellIs" dxfId="21" priority="3" operator="notEqual">
      <formula>"None"</formula>
    </cfRule>
  </conditionalFormatting>
  <conditionalFormatting sqref="D2:D50">
    <cfRule type="cellIs" dxfId="20" priority="4" operator="notEqual">
      <formula>"None"</formula>
    </cfRule>
  </conditionalFormatting>
  <conditionalFormatting sqref="E2:E50">
    <cfRule type="cellIs" dxfId="19" priority="5" operator="notEqual">
      <formula>"None"</formula>
    </cfRule>
  </conditionalFormatting>
  <conditionalFormatting sqref="F2:F50">
    <cfRule type="cellIs" dxfId="18" priority="6" operator="notEqual">
      <formula>"None"</formula>
    </cfRule>
  </conditionalFormatting>
  <conditionalFormatting sqref="G2:G50">
    <cfRule type="cellIs" dxfId="17" priority="7" operator="notEqual">
      <formula>"None"</formula>
    </cfRule>
  </conditionalFormatting>
  <conditionalFormatting sqref="H2:H50">
    <cfRule type="cellIs" dxfId="16" priority="8" operator="notEqual">
      <formula>"None"</formula>
    </cfRule>
  </conditionalFormatting>
  <conditionalFormatting sqref="I2:I50">
    <cfRule type="cellIs" dxfId="15" priority="9" operator="notEqual">
      <formula>"None"</formula>
    </cfRule>
  </conditionalFormatting>
  <conditionalFormatting sqref="J2:J50">
    <cfRule type="cellIs" dxfId="14" priority="10" operator="notEqual">
      <formula>"None"</formula>
    </cfRule>
  </conditionalFormatting>
  <conditionalFormatting sqref="K2:K50">
    <cfRule type="cellIs" dxfId="13" priority="11" operator="notEqual">
      <formula>"None"</formula>
    </cfRule>
  </conditionalFormatting>
  <conditionalFormatting sqref="L2:L50">
    <cfRule type="cellIs" dxfId="12" priority="12" operator="notEqual">
      <formula>"None"</formula>
    </cfRule>
  </conditionalFormatting>
  <conditionalFormatting sqref="M2:M50">
    <cfRule type="cellIs" dxfId="11" priority="13" operator="notEqual">
      <formula>"None"</formula>
    </cfRule>
  </conditionalFormatting>
  <conditionalFormatting sqref="N2:N50">
    <cfRule type="cellIs" dxfId="10" priority="1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9" width="25.7109375" customWidth="1"/>
  </cols>
  <sheetData>
    <row r="1" spans="1:9">
      <c r="A1" s="1" t="s">
        <v>13</v>
      </c>
      <c r="B1" s="1" t="s">
        <v>0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</row>
    <row r="2" spans="1:9">
      <c r="A2" s="1" t="s">
        <v>14</v>
      </c>
      <c r="B2" t="str">
        <f>HYPERLINK("https://www.suredividend.com/sure-analysis-research-database/","Altmore BDC Inc")</f>
        <v>Altmore BDC Inc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s="1" t="s">
        <v>15</v>
      </c>
      <c r="B3" t="str">
        <f>HYPERLINK("https://www.suredividend.com/sure-analysis-research-database/","Apollo Investment Corporation")</f>
        <v>Apollo Investment Corporation</v>
      </c>
      <c r="C3">
        <v>0.239782016348773</v>
      </c>
      <c r="D3">
        <v>0.151966782847932</v>
      </c>
      <c r="E3">
        <v>6.7006441123131005E-2</v>
      </c>
      <c r="F3">
        <v>0.12373425537169599</v>
      </c>
      <c r="G3">
        <v>4.7204768809408007E-2</v>
      </c>
      <c r="H3">
        <v>0.60410839777187608</v>
      </c>
      <c r="I3">
        <v>0.19219179876850501</v>
      </c>
    </row>
    <row r="4" spans="1:9">
      <c r="A4" s="1" t="s">
        <v>16</v>
      </c>
      <c r="B4" t="str">
        <f>HYPERLINK("https://www.suredividend.com/sure-analysis-ARCC/","Ares Capital Corp")</f>
        <v>Ares Capital Corp</v>
      </c>
      <c r="C4">
        <v>-2.581311306143E-3</v>
      </c>
      <c r="D4">
        <v>-2.0740830849704E-2</v>
      </c>
      <c r="E4">
        <v>-5.6027596046260002E-2</v>
      </c>
      <c r="F4">
        <v>4.6020573903627002E-2</v>
      </c>
      <c r="G4">
        <v>-0.10699428698208401</v>
      </c>
      <c r="H4">
        <v>0.15971259296609</v>
      </c>
      <c r="I4">
        <v>0.66448411330898005</v>
      </c>
    </row>
    <row r="5" spans="1:9">
      <c r="A5" s="1" t="s">
        <v>17</v>
      </c>
      <c r="B5" t="str">
        <f>HYPERLINK("https://www.suredividend.com/sure-analysis-research-database/","Barings BDC Inc")</f>
        <v>Barings BDC Inc</v>
      </c>
      <c r="C5">
        <v>1.1709601873536001E-2</v>
      </c>
      <c r="D5">
        <v>-3.5262064807163013E-2</v>
      </c>
      <c r="E5">
        <v>-0.13068850677640301</v>
      </c>
      <c r="F5">
        <v>6.0122699386502998E-2</v>
      </c>
      <c r="G5">
        <v>-0.16347159288950799</v>
      </c>
      <c r="H5">
        <v>1.7092809718886E-2</v>
      </c>
      <c r="I5">
        <v>-7.8232852890657012E-2</v>
      </c>
    </row>
    <row r="6" spans="1:9">
      <c r="A6" s="1" t="s">
        <v>18</v>
      </c>
      <c r="B6" t="str">
        <f>HYPERLINK("https://www.suredividend.com/sure-analysis-research-database/","Bain Capital Specialty Finance Inc")</f>
        <v>Bain Capital Specialty Finance Inc</v>
      </c>
      <c r="C6">
        <v>0</v>
      </c>
      <c r="D6">
        <v>-1.1416061269478001E-2</v>
      </c>
      <c r="E6">
        <v>-7.7745033604002006E-2</v>
      </c>
      <c r="F6">
        <v>9.6638655462184003E-2</v>
      </c>
      <c r="G6">
        <v>-8.3084489724222013E-2</v>
      </c>
      <c r="H6">
        <v>0.12907830871856099</v>
      </c>
      <c r="I6">
        <v>0.126758131221992</v>
      </c>
    </row>
    <row r="7" spans="1:9">
      <c r="A7" s="1" t="s">
        <v>19</v>
      </c>
      <c r="B7" t="str">
        <f>HYPERLINK("https://www.suredividend.com/sure-analysis-research-database/","BlackRock Capital Investment Corp")</f>
        <v>BlackRock Capital Investment Corp</v>
      </c>
      <c r="C7">
        <v>2.4390243902439001E-2</v>
      </c>
      <c r="D7">
        <v>1.1425360554411E-2</v>
      </c>
      <c r="E7">
        <v>1.4138920934724001E-2</v>
      </c>
      <c r="F7">
        <v>4.4198895027624002E-2</v>
      </c>
      <c r="G7">
        <v>3.0562447176858E-2</v>
      </c>
      <c r="H7">
        <v>0.45127850725639201</v>
      </c>
      <c r="I7">
        <v>0.208362636660059</v>
      </c>
    </row>
    <row r="8" spans="1:9">
      <c r="A8" s="1" t="s">
        <v>20</v>
      </c>
      <c r="B8" t="str">
        <f>HYPERLINK("https://www.suredividend.com/sure-analysis-research-database/","Carlyle Secured Lending Inc")</f>
        <v>Carlyle Secured Lending Inc</v>
      </c>
      <c r="C8">
        <v>4.9564634963161013E-2</v>
      </c>
      <c r="D8">
        <v>9.503078245435001E-2</v>
      </c>
      <c r="E8">
        <v>9.8015583833174005E-2</v>
      </c>
      <c r="F8">
        <v>9.5038434661076004E-2</v>
      </c>
      <c r="G8">
        <v>0.161962953625294</v>
      </c>
      <c r="H8">
        <v>0.43795767797823298</v>
      </c>
      <c r="I8">
        <v>0.39556838017883211</v>
      </c>
    </row>
    <row r="9" spans="1:9">
      <c r="A9" s="1" t="s">
        <v>21</v>
      </c>
      <c r="B9" t="str">
        <f>HYPERLINK("https://www.suredividend.com/sure-analysis-CSWC/","Capital Southwest Corp.")</f>
        <v>Capital Southwest Corp.</v>
      </c>
      <c r="C9">
        <v>1.2214551248008E-2</v>
      </c>
      <c r="D9">
        <v>7.2322709499563001E-2</v>
      </c>
      <c r="E9">
        <v>-2.1173667209317001E-2</v>
      </c>
      <c r="F9">
        <v>0.114619883040935</v>
      </c>
      <c r="G9">
        <v>-0.139204147717265</v>
      </c>
      <c r="H9">
        <v>5.0745610408224007E-2</v>
      </c>
      <c r="I9">
        <v>0.54270775158034401</v>
      </c>
    </row>
    <row r="10" spans="1:9">
      <c r="A10" s="1" t="s">
        <v>22</v>
      </c>
      <c r="B10" t="str">
        <f>HYPERLINK("https://www.suredividend.com/sure-analysis-research-database/","Equus Total Return Inc")</f>
        <v>Equus Total Return Inc</v>
      </c>
      <c r="C10">
        <v>-6.4705882352941002E-2</v>
      </c>
      <c r="D10">
        <v>-5.3571428571428013E-2</v>
      </c>
      <c r="E10">
        <v>-0.228380083470833</v>
      </c>
      <c r="F10">
        <v>0.111888111888112</v>
      </c>
      <c r="G10">
        <v>-0.38846153846153803</v>
      </c>
      <c r="H10">
        <v>-0.13586956521739099</v>
      </c>
      <c r="I10">
        <v>-0.329113924050632</v>
      </c>
    </row>
    <row r="11" spans="1:9">
      <c r="A11" s="1" t="s">
        <v>23</v>
      </c>
      <c r="B11" t="str">
        <f>HYPERLINK("https://www.suredividend.com/sure-analysis-research-database/","First Eagle Alternative Capital BDC Inc")</f>
        <v>First Eagle Alternative Capital BDC Inc</v>
      </c>
      <c r="C11">
        <v>5.2060737527114001E-2</v>
      </c>
      <c r="D11">
        <v>0.13127449150960899</v>
      </c>
      <c r="E11">
        <v>0.56927457451627506</v>
      </c>
      <c r="F11">
        <v>0.13849765258215899</v>
      </c>
      <c r="G11">
        <v>0.220770721639104</v>
      </c>
      <c r="H11">
        <v>0.49904184953946912</v>
      </c>
      <c r="I11">
        <v>-0.14499779638607299</v>
      </c>
    </row>
    <row r="12" spans="1:9">
      <c r="A12" s="1" t="s">
        <v>24</v>
      </c>
      <c r="B12" t="str">
        <f>HYPERLINK("https://www.suredividend.com/sure-analysis-FDUS/","Fidus Investment Corp")</f>
        <v>Fidus Investment Corp</v>
      </c>
      <c r="C12">
        <v>3.8805970149253001E-2</v>
      </c>
      <c r="D12">
        <v>3.3192803277714997E-2</v>
      </c>
      <c r="E12">
        <v>2.6770786207439001E-2</v>
      </c>
      <c r="F12">
        <v>9.7214923804519002E-2</v>
      </c>
      <c r="G12">
        <v>0.16556232241641999</v>
      </c>
      <c r="H12">
        <v>0.54968568396208906</v>
      </c>
      <c r="I12">
        <v>1.2145857197403589</v>
      </c>
    </row>
    <row r="13" spans="1:9">
      <c r="A13" s="1" t="s">
        <v>25</v>
      </c>
      <c r="B13" t="str">
        <f>HYPERLINK("https://www.suredividend.com/sure-analysis-research-database/","FS KKR Capital Corp")</f>
        <v>FS KKR Capital Corp</v>
      </c>
      <c r="C13">
        <v>1.1398963730568999E-2</v>
      </c>
      <c r="D13">
        <v>1.3657371345484001E-2</v>
      </c>
      <c r="E13">
        <v>-6.8377822428613011E-2</v>
      </c>
      <c r="F13">
        <v>0.11542857142857101</v>
      </c>
      <c r="G13">
        <v>1.1776413999004001E-2</v>
      </c>
      <c r="H13">
        <v>0.29264674719220102</v>
      </c>
      <c r="I13">
        <v>2.0266850665963738</v>
      </c>
    </row>
    <row r="14" spans="1:9">
      <c r="A14" s="1" t="s">
        <v>26</v>
      </c>
      <c r="B14" t="str">
        <f>HYPERLINK("https://www.suredividend.com/sure-analysis-GAIN/","Gladstone Investment Corporation")</f>
        <v>Gladstone Investment Corporation</v>
      </c>
      <c r="C14">
        <v>4.4837824632615E-2</v>
      </c>
      <c r="D14">
        <v>-1.3937382358429999E-3</v>
      </c>
      <c r="E14">
        <v>-9.9080425383390007E-3</v>
      </c>
      <c r="F14">
        <v>8.9222185653611008E-2</v>
      </c>
      <c r="G14">
        <v>-5.4805889844450001E-3</v>
      </c>
      <c r="H14">
        <v>0.37361279930429903</v>
      </c>
      <c r="I14">
        <v>1.051357733175915</v>
      </c>
    </row>
    <row r="15" spans="1:9">
      <c r="A15" s="1" t="s">
        <v>27</v>
      </c>
      <c r="B15" t="str">
        <f>HYPERLINK("https://www.suredividend.com/sure-analysis-GBDC/","Golub Capital BDC Inc")</f>
        <v>Golub Capital BDC Inc</v>
      </c>
      <c r="C15">
        <v>1.6093635698610002E-2</v>
      </c>
      <c r="D15">
        <v>-7.1223533982200005E-4</v>
      </c>
      <c r="E15">
        <v>3.5122627378211001E-2</v>
      </c>
      <c r="F15">
        <v>5.5471124620060007E-2</v>
      </c>
      <c r="G15">
        <v>-3.8235171926714002E-2</v>
      </c>
      <c r="H15">
        <v>8.0732003361239008E-2</v>
      </c>
      <c r="I15">
        <v>0.14519865775132099</v>
      </c>
    </row>
    <row r="16" spans="1:9">
      <c r="A16" s="1" t="s">
        <v>28</v>
      </c>
      <c r="B16" t="str">
        <f>HYPERLINK("https://www.suredividend.com/sure-analysis-GECC/","Great Elm Capital Corp")</f>
        <v>Great Elm Capital Corp</v>
      </c>
      <c r="C16">
        <v>0.105442176870748</v>
      </c>
      <c r="D16">
        <v>1.0509296685528999E-2</v>
      </c>
      <c r="E16">
        <v>-0.12580358824004001</v>
      </c>
      <c r="F16">
        <v>0.17611580217129</v>
      </c>
      <c r="G16">
        <v>-0.360508969271636</v>
      </c>
      <c r="H16">
        <v>-0.31790516433238603</v>
      </c>
      <c r="I16">
        <v>-0.69994460515787504</v>
      </c>
    </row>
    <row r="17" spans="1:9">
      <c r="A17" s="1" t="s">
        <v>29</v>
      </c>
      <c r="B17" t="str">
        <f>HYPERLINK("https://www.suredividend.com/sure-analysis-GLAD/","Gladstone Capital Corp.")</f>
        <v>Gladstone Capital Corp.</v>
      </c>
      <c r="C17">
        <v>1.5081495972611001E-2</v>
      </c>
      <c r="D17">
        <v>-4.863156452733E-3</v>
      </c>
      <c r="E17">
        <v>2.5966951153078E-2</v>
      </c>
      <c r="F17">
        <v>7.2615092548647009E-2</v>
      </c>
      <c r="G17">
        <v>6.5918403705680006E-3</v>
      </c>
      <c r="H17">
        <v>0.213024809160305</v>
      </c>
      <c r="I17">
        <v>0.73540603723358811</v>
      </c>
    </row>
    <row r="18" spans="1:9">
      <c r="A18" s="1" t="s">
        <v>30</v>
      </c>
      <c r="B18" t="str">
        <f>HYPERLINK("https://www.suredividend.com/sure-analysis-GSBD/","Goldman Sachs BDC Inc")</f>
        <v>Goldman Sachs BDC Inc</v>
      </c>
      <c r="C18">
        <v>2.9831387808041E-2</v>
      </c>
      <c r="D18">
        <v>3.9253412913443003E-2</v>
      </c>
      <c r="E18">
        <v>-3.8211121138157E-2</v>
      </c>
      <c r="F18">
        <v>0.157434402332361</v>
      </c>
      <c r="G18">
        <v>-0.10457523710712301</v>
      </c>
      <c r="H18">
        <v>8.665900257294501E-2</v>
      </c>
      <c r="I18">
        <v>0.29025967694757698</v>
      </c>
    </row>
    <row r="19" spans="1:9">
      <c r="A19" s="1" t="s">
        <v>31</v>
      </c>
      <c r="B19" t="str">
        <f>HYPERLINK("https://www.suredividend.com/sure-analysis-research-database/","Harvest Capital Credit Corp")</f>
        <v>Harvest Capital Credit Corp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>
      <c r="A20" s="1" t="s">
        <v>32</v>
      </c>
      <c r="B20" t="str">
        <f>HYPERLINK("https://www.suredividend.com/sure-analysis-HRZN/","Horizon Technology Finance Corp")</f>
        <v>Horizon Technology Finance Corp</v>
      </c>
      <c r="C20">
        <v>6.9686558934553999E-2</v>
      </c>
      <c r="D20">
        <v>-9.0217527976860015E-3</v>
      </c>
      <c r="E20">
        <v>1.3396767738460999E-2</v>
      </c>
      <c r="F20">
        <v>0.10624709401784301</v>
      </c>
      <c r="G20">
        <v>-0.100679660811456</v>
      </c>
      <c r="H20">
        <v>2.8078528567700999E-2</v>
      </c>
      <c r="I20">
        <v>0.88251100992759501</v>
      </c>
    </row>
    <row r="21" spans="1:9">
      <c r="A21" s="1" t="s">
        <v>33</v>
      </c>
      <c r="B21" t="str">
        <f>HYPERLINK("https://www.suredividend.com/sure-analysis-HTGC/","Hercules Capital Inc")</f>
        <v>Hercules Capital Inc</v>
      </c>
      <c r="C21">
        <v>0.128022759601706</v>
      </c>
      <c r="D21">
        <v>9.9099099099098004E-2</v>
      </c>
      <c r="E21">
        <v>8.7083176256897002E-2</v>
      </c>
      <c r="F21">
        <v>0.19969742813918301</v>
      </c>
      <c r="G21">
        <v>-7.7858725165851003E-2</v>
      </c>
      <c r="H21">
        <v>0.10515716784313101</v>
      </c>
      <c r="I21">
        <v>0.71763992375671404</v>
      </c>
    </row>
    <row r="22" spans="1:9">
      <c r="A22" s="1" t="s">
        <v>34</v>
      </c>
      <c r="B22" t="str">
        <f>HYPERLINK("https://www.suredividend.com/sure-analysis-research-database/","Investcorp Credit Management BDC Inc")</f>
        <v>Investcorp Credit Management BDC Inc</v>
      </c>
      <c r="C22">
        <v>1.8041237113402001E-2</v>
      </c>
      <c r="D22">
        <v>6.3428817574843005E-2</v>
      </c>
      <c r="E22">
        <v>-7.0413254259625011E-2</v>
      </c>
      <c r="F22">
        <v>0.120567375886524</v>
      </c>
      <c r="G22">
        <v>-0.199708248070182</v>
      </c>
      <c r="H22">
        <v>-8.935817041682001E-2</v>
      </c>
      <c r="I22">
        <v>-0.42973464614673801</v>
      </c>
    </row>
    <row r="23" spans="1:9">
      <c r="A23" s="1" t="s">
        <v>35</v>
      </c>
      <c r="B23" t="str">
        <f>HYPERLINK("https://www.suredividend.com/sure-analysis-MAIN/","Main Street Capital Corporation")</f>
        <v>Main Street Capital Corporation</v>
      </c>
      <c r="C23">
        <v>5.1586487152122003E-2</v>
      </c>
      <c r="D23">
        <v>8.263869079691101E-2</v>
      </c>
      <c r="E23">
        <v>-7.1550717687120001E-3</v>
      </c>
      <c r="F23">
        <v>0.122358733122862</v>
      </c>
      <c r="G23">
        <v>2.3953875861517E-2</v>
      </c>
      <c r="H23">
        <v>0.30654163306547999</v>
      </c>
      <c r="I23">
        <v>0.61674568302476207</v>
      </c>
    </row>
    <row r="24" spans="1:9">
      <c r="A24" s="1" t="s">
        <v>36</v>
      </c>
      <c r="B24" t="str">
        <f>HYPERLINK("https://www.suredividend.com/sure-analysis-research-database/","Medley Capital Corp")</f>
        <v>Medley Capital Corp</v>
      </c>
      <c r="C24">
        <v>-5.2543507362784007E-2</v>
      </c>
      <c r="D24">
        <v>0.56106975461814101</v>
      </c>
      <c r="E24">
        <v>0.92585034013605405</v>
      </c>
      <c r="F24">
        <v>0</v>
      </c>
      <c r="G24">
        <v>-0.341627906976744</v>
      </c>
      <c r="H24">
        <v>-0.44081884189651499</v>
      </c>
      <c r="I24">
        <v>-0.71171989478947206</v>
      </c>
    </row>
    <row r="25" spans="1:9">
      <c r="A25" s="1" t="s">
        <v>37</v>
      </c>
      <c r="B25" t="str">
        <f>HYPERLINK("https://www.suredividend.com/sure-analysis-MRCC/","Monroe Capital Corp")</f>
        <v>Monroe Capital Corp</v>
      </c>
      <c r="C25">
        <v>3.6674816625916012E-2</v>
      </c>
      <c r="D25">
        <v>-6.0127459129952002E-2</v>
      </c>
      <c r="E25">
        <v>1.12153946048E-3</v>
      </c>
      <c r="F25">
        <v>-7.025761124121001E-3</v>
      </c>
      <c r="G25">
        <v>-0.12780531956472499</v>
      </c>
      <c r="H25">
        <v>9.9927363287330012E-2</v>
      </c>
      <c r="I25">
        <v>0.143119043446611</v>
      </c>
    </row>
    <row r="26" spans="1:9">
      <c r="A26" s="1" t="s">
        <v>38</v>
      </c>
      <c r="B26" t="str">
        <f>HYPERLINK("https://www.suredividend.com/sure-analysis-research-database/","MVC Capital Inc")</f>
        <v>MVC Capital Inc</v>
      </c>
      <c r="C26">
        <v>7.9289940828402003E-2</v>
      </c>
      <c r="D26">
        <v>0.17829457364341</v>
      </c>
      <c r="E26">
        <v>0.43932578949860301</v>
      </c>
      <c r="F26">
        <v>6.6329930899014011E-2</v>
      </c>
      <c r="G26">
        <v>6.6329930899014011E-2</v>
      </c>
      <c r="H26">
        <v>0.31630222991989598</v>
      </c>
      <c r="I26">
        <v>0.676070056787899</v>
      </c>
    </row>
    <row r="27" spans="1:9">
      <c r="A27" s="1" t="s">
        <v>39</v>
      </c>
      <c r="B27" t="str">
        <f>HYPERLINK("https://www.suredividend.com/sure-analysis-NEWT/","NewtekOne Inc")</f>
        <v>NewtekOne Inc</v>
      </c>
      <c r="C27">
        <v>3.8649972781709001E-2</v>
      </c>
      <c r="D27">
        <v>0.10744799405646301</v>
      </c>
      <c r="E27">
        <v>-6.7257208224562007E-2</v>
      </c>
      <c r="F27">
        <v>0.17415384615384599</v>
      </c>
      <c r="G27">
        <v>-0.16513520609083701</v>
      </c>
      <c r="H27">
        <v>5.8794151105685012E-2</v>
      </c>
      <c r="I27">
        <v>0.91924678616693811</v>
      </c>
    </row>
    <row r="28" spans="1:9">
      <c r="A28" s="1" t="s">
        <v>40</v>
      </c>
      <c r="B28" t="str">
        <f>HYPERLINK("https://www.suredividend.com/sure-analysis-NMFC/","New Mountain Finance Corp")</f>
        <v>New Mountain Finance Corp</v>
      </c>
      <c r="C28">
        <v>-1.5503875968989999E-3</v>
      </c>
      <c r="D28">
        <v>3.3127456485119999E-2</v>
      </c>
      <c r="E28">
        <v>1.0806526294311E-2</v>
      </c>
      <c r="F28">
        <v>4.1228779304769002E-2</v>
      </c>
      <c r="G28">
        <v>5.3139385614181002E-2</v>
      </c>
      <c r="H28">
        <v>0.26689355340034998</v>
      </c>
      <c r="I28">
        <v>0.70057698147585801</v>
      </c>
    </row>
    <row r="29" spans="1:9">
      <c r="A29" s="1" t="s">
        <v>41</v>
      </c>
      <c r="B29" t="str">
        <f>HYPERLINK("https://www.suredividend.com/sure-analysis-research-database/","Oaktree Strategic Income Corp")</f>
        <v>Oaktree Strategic Income Corp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 s="1" t="s">
        <v>42</v>
      </c>
      <c r="B30" t="str">
        <f>HYPERLINK("https://www.suredividend.com/sure-analysis-research-database/","Oaktree Specialty Lending Corp")</f>
        <v>Oaktree Specialty Lending Corp</v>
      </c>
      <c r="C30">
        <v>1.1027568922304999E-2</v>
      </c>
      <c r="D30">
        <v>-3.6665918415107003E-2</v>
      </c>
      <c r="E30">
        <v>-2.0236605000269999E-3</v>
      </c>
      <c r="F30">
        <v>-2.1348859776806998E-2</v>
      </c>
      <c r="G30">
        <v>-6.5654351755620004E-3</v>
      </c>
      <c r="H30">
        <v>0.31488024615705501</v>
      </c>
      <c r="I30">
        <v>1.339418682873645</v>
      </c>
    </row>
    <row r="31" spans="1:9">
      <c r="A31" s="1" t="s">
        <v>43</v>
      </c>
      <c r="B31" t="str">
        <f>HYPERLINK("https://www.suredividend.com/sure-analysis-research-database/","OFS Capital Corp")</f>
        <v>OFS Capital Corp</v>
      </c>
      <c r="C31">
        <v>-3.3746898263027E-2</v>
      </c>
      <c r="D31">
        <v>-5.2490193979151001E-2</v>
      </c>
      <c r="E31">
        <v>-4.3703769192231012E-2</v>
      </c>
      <c r="F31">
        <v>-4.0886699507388997E-2</v>
      </c>
      <c r="G31">
        <v>7.9699214764207008E-2</v>
      </c>
      <c r="H31">
        <v>0.56378005879234705</v>
      </c>
      <c r="I31">
        <v>0.49502426438970398</v>
      </c>
    </row>
    <row r="32" spans="1:9">
      <c r="A32" s="1" t="s">
        <v>44</v>
      </c>
      <c r="B32" t="str">
        <f>HYPERLINK("https://www.suredividend.com/sure-analysis-ORCC/","Owl Rock Capital Corp")</f>
        <v>Owl Rock Capital Corp</v>
      </c>
      <c r="C32">
        <v>4.8611111111110002E-2</v>
      </c>
      <c r="D32">
        <v>6.2507329658731001E-2</v>
      </c>
      <c r="E32">
        <v>6.5731896673410006E-2</v>
      </c>
      <c r="F32">
        <v>0.17662337662337599</v>
      </c>
      <c r="G32">
        <v>7.4374627206300005E-4</v>
      </c>
      <c r="H32">
        <v>0.19448375273571</v>
      </c>
      <c r="I32">
        <v>0.19577650681918099</v>
      </c>
    </row>
    <row r="33" spans="1:9">
      <c r="A33" s="1" t="s">
        <v>45</v>
      </c>
      <c r="B33" t="str">
        <f>HYPERLINK("https://www.suredividend.com/sure-analysis-OXSQ/","Oxford Square Capital Corp")</f>
        <v>Oxford Square Capital Corp</v>
      </c>
      <c r="C33">
        <v>5.7213930348258002E-2</v>
      </c>
      <c r="D33">
        <v>0.22318920030151401</v>
      </c>
      <c r="E33">
        <v>-4.6283388167060006E-3</v>
      </c>
      <c r="F33">
        <v>0.16708620746019701</v>
      </c>
      <c r="G33">
        <v>-9.6263211917770007E-3</v>
      </c>
      <c r="H33">
        <v>0.14053864093798901</v>
      </c>
      <c r="I33">
        <v>-0.36323909747614302</v>
      </c>
    </row>
    <row r="34" spans="1:9">
      <c r="A34" s="1" t="s">
        <v>46</v>
      </c>
      <c r="B34" t="str">
        <f>HYPERLINK("https://www.suredividend.com/sure-analysis-PFLT/","PennantPark Floating Rate Capital Ltd")</f>
        <v>PennantPark Floating Rate Capital Ltd</v>
      </c>
      <c r="C34">
        <v>2.3663420218056001E-2</v>
      </c>
      <c r="D34">
        <v>-3.2578431198680001E-2</v>
      </c>
      <c r="E34">
        <v>-6.4258268148757999E-2</v>
      </c>
      <c r="F34">
        <v>1.0110362195392001E-2</v>
      </c>
      <c r="G34">
        <v>-6.5916660245378011E-2</v>
      </c>
      <c r="H34">
        <v>0.107692932492664</v>
      </c>
      <c r="I34">
        <v>0.36981141551364699</v>
      </c>
    </row>
    <row r="35" spans="1:9">
      <c r="A35" s="1" t="s">
        <v>47</v>
      </c>
      <c r="B35" t="str">
        <f>HYPERLINK("https://www.suredividend.com/sure-analysis-research-database/","PhenixFIN Corp")</f>
        <v>PhenixFIN Corp</v>
      </c>
      <c r="C35">
        <v>0.13375324194145999</v>
      </c>
      <c r="D35">
        <v>9.6931459707485013E-2</v>
      </c>
      <c r="E35">
        <v>-1.5661707126070001E-3</v>
      </c>
      <c r="F35">
        <v>0.231884057971014</v>
      </c>
      <c r="G35">
        <v>-7.5244848569832004E-2</v>
      </c>
      <c r="H35">
        <v>0.25827335289550901</v>
      </c>
      <c r="I35">
        <v>8.8293673228144112</v>
      </c>
    </row>
    <row r="36" spans="1:9">
      <c r="A36" s="1" t="s">
        <v>48</v>
      </c>
      <c r="B36" t="str">
        <f>HYPERLINK("https://www.suredividend.com/sure-analysis-research-database/","PennantPark Investment Corporation")</f>
        <v>PennantPark Investment Corporation</v>
      </c>
      <c r="C36">
        <v>-3.3955857385397997E-2</v>
      </c>
      <c r="D36">
        <v>-5.8617209602435001E-2</v>
      </c>
      <c r="E36">
        <v>-7.7750944130184005E-2</v>
      </c>
      <c r="F36">
        <v>-1.0434782608695001E-2</v>
      </c>
      <c r="G36">
        <v>-0.18228328351345099</v>
      </c>
      <c r="H36">
        <v>0.210895935305384</v>
      </c>
      <c r="I36">
        <v>0.34767059046446003</v>
      </c>
    </row>
    <row r="37" spans="1:9">
      <c r="A37" s="1" t="s">
        <v>49</v>
      </c>
      <c r="B37" t="str">
        <f>HYPERLINK("https://www.suredividend.com/sure-analysis-PSEC/","Prospect Capital Corp")</f>
        <v>Prospect Capital Corp</v>
      </c>
      <c r="C37">
        <v>2.6178716972980001E-3</v>
      </c>
      <c r="D37">
        <v>-2.6403721417806999E-2</v>
      </c>
      <c r="E37">
        <v>-3.6353968068687001E-2</v>
      </c>
      <c r="F37">
        <v>8.0067449703453003E-2</v>
      </c>
      <c r="G37">
        <v>5.9435967560680014E-3</v>
      </c>
      <c r="H37">
        <v>0.21603927986906599</v>
      </c>
      <c r="I37">
        <v>0.87697360111153211</v>
      </c>
    </row>
    <row r="38" spans="1:9">
      <c r="A38" s="1" t="s">
        <v>50</v>
      </c>
      <c r="B38" t="str">
        <f>HYPERLINK("https://www.suredividend.com/sure-analysis-research-database/","Portman Ridge Finance Corp")</f>
        <v>Portman Ridge Finance Corp</v>
      </c>
      <c r="C38">
        <v>1.6299559471365001E-2</v>
      </c>
      <c r="D38">
        <v>5.2463503649635007E-2</v>
      </c>
      <c r="E38">
        <v>4.8217076805641003E-2</v>
      </c>
      <c r="F38">
        <v>3.0434782608690001E-3</v>
      </c>
      <c r="G38">
        <v>7.4107354865142E-2</v>
      </c>
      <c r="H38">
        <v>0.33991578335995298</v>
      </c>
      <c r="I38">
        <v>7.0081921688419886</v>
      </c>
    </row>
    <row r="39" spans="1:9">
      <c r="A39" s="1" t="s">
        <v>51</v>
      </c>
      <c r="B39" t="str">
        <f>HYPERLINK("https://www.suredividend.com/sure-analysis-research-database/","Rand Capital Corp.")</f>
        <v>Rand Capital Corp.</v>
      </c>
      <c r="C39">
        <v>2.5749628751801E-2</v>
      </c>
      <c r="D39">
        <v>-3.7677320174865997E-2</v>
      </c>
      <c r="E39">
        <v>-6.0464720643060004E-3</v>
      </c>
      <c r="F39">
        <v>5.2710210210210003E-2</v>
      </c>
      <c r="G39">
        <v>-4.2771294758299998E-4</v>
      </c>
      <c r="H39">
        <v>-8.2515441792294003E-2</v>
      </c>
      <c r="I39">
        <v>-0.32414168727195602</v>
      </c>
    </row>
    <row r="40" spans="1:9">
      <c r="A40" s="1" t="s">
        <v>52</v>
      </c>
      <c r="B40" t="str">
        <f>HYPERLINK("https://www.suredividend.com/sure-analysis-research-database/","Saratoga Investment Corp")</f>
        <v>Saratoga Investment Corp</v>
      </c>
      <c r="C40">
        <v>5.5514433752770001E-3</v>
      </c>
      <c r="D40">
        <v>3.2545907819530012E-2</v>
      </c>
      <c r="E40">
        <v>0.17590031896891201</v>
      </c>
      <c r="F40">
        <v>6.5908199293840009E-2</v>
      </c>
      <c r="G40">
        <v>8.4977238239757003E-2</v>
      </c>
      <c r="H40">
        <v>0.38757666910101102</v>
      </c>
      <c r="I40">
        <v>0.97857574588009111</v>
      </c>
    </row>
    <row r="41" spans="1:9">
      <c r="A41" s="1" t="s">
        <v>53</v>
      </c>
      <c r="B41" t="str">
        <f>HYPERLINK("https://www.suredividend.com/sure-analysis-SCM/","Stellus Capital Investment Corp")</f>
        <v>Stellus Capital Investment Corp</v>
      </c>
      <c r="C41">
        <v>0.110786523106029</v>
      </c>
      <c r="D41">
        <v>0.171370731134843</v>
      </c>
      <c r="E41">
        <v>0.180497035821469</v>
      </c>
      <c r="F41">
        <v>0.215493161423885</v>
      </c>
      <c r="G41">
        <v>0.27943214683426598</v>
      </c>
      <c r="H41">
        <v>0.56332595884644709</v>
      </c>
      <c r="I41">
        <v>1.123896159165868</v>
      </c>
    </row>
    <row r="42" spans="1:9">
      <c r="A42" s="1" t="s">
        <v>54</v>
      </c>
      <c r="B42" t="str">
        <f>HYPERLINK("https://www.suredividend.com/sure-analysis-SLRC/","SLR Investment Corp")</f>
        <v>SLR Investment Corp</v>
      </c>
      <c r="C42">
        <v>-3.5954013372460999E-2</v>
      </c>
      <c r="D42">
        <v>4.6544628920107002E-2</v>
      </c>
      <c r="E42">
        <v>3.3868842347267003E-2</v>
      </c>
      <c r="F42">
        <v>7.9636949202166005E-2</v>
      </c>
      <c r="G42">
        <v>-7.4950925362650009E-2</v>
      </c>
      <c r="H42">
        <v>-4.9576658891451013E-2</v>
      </c>
      <c r="I42">
        <v>0.14297669877333399</v>
      </c>
    </row>
    <row r="43" spans="1:9">
      <c r="A43" s="1" t="s">
        <v>55</v>
      </c>
      <c r="B43" t="str">
        <f>HYPERLINK("https://www.suredividend.com/sure-analysis-research-database/","SuRo Capital Corp")</f>
        <v>SuRo Capital Corp</v>
      </c>
      <c r="C43">
        <v>-0.105515587529976</v>
      </c>
      <c r="D43">
        <v>-0.118203309692671</v>
      </c>
      <c r="E43">
        <v>-0.42170542635658897</v>
      </c>
      <c r="F43">
        <v>-1.8421052631577998E-2</v>
      </c>
      <c r="G43">
        <v>-0.66713963180110403</v>
      </c>
      <c r="H43">
        <v>-0.62674618740743704</v>
      </c>
      <c r="I43">
        <v>-0.51049868766404205</v>
      </c>
    </row>
    <row r="44" spans="1:9">
      <c r="A44" s="1" t="s">
        <v>56</v>
      </c>
      <c r="B44" t="str">
        <f>HYPERLINK("https://www.suredividend.com/sure-analysis-SUNS/","SLR Senior Investment Corp")</f>
        <v>SLR Senior Investment Corp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>
      <c r="A45" s="1" t="s">
        <v>57</v>
      </c>
      <c r="B45" t="str">
        <f>HYPERLINK("https://www.suredividend.com/sure-analysis-research-database/","Firsthand Technology Value Fund Inc")</f>
        <v>Firsthand Technology Value Fund Inc</v>
      </c>
      <c r="C45">
        <v>-6.4814814814814006E-2</v>
      </c>
      <c r="D45">
        <v>-0.13675213675213599</v>
      </c>
      <c r="E45">
        <v>-0.31189535359040699</v>
      </c>
      <c r="F45">
        <v>6.7314805030117011E-2</v>
      </c>
      <c r="G45">
        <v>-0.71549295774647803</v>
      </c>
      <c r="H45">
        <v>-0.84902840059790707</v>
      </c>
      <c r="I45">
        <v>-0.89841486964917905</v>
      </c>
    </row>
    <row r="46" spans="1:9">
      <c r="A46" s="1" t="s">
        <v>58</v>
      </c>
      <c r="B46" t="str">
        <f>HYPERLINK("https://www.suredividend.com/sure-analysis-research-database/","BlackRock TCP Capital Corp")</f>
        <v>BlackRock TCP Capital Corp</v>
      </c>
      <c r="C46">
        <v>-1.9756838905774999E-2</v>
      </c>
      <c r="D46">
        <v>-1.9391718801072998E-2</v>
      </c>
      <c r="E46">
        <v>-2.1608051634823999E-2</v>
      </c>
      <c r="F46">
        <v>-3.0911901081910002E-3</v>
      </c>
      <c r="G46">
        <v>3.7502915463619002E-2</v>
      </c>
      <c r="H46">
        <v>0.23795631645618201</v>
      </c>
      <c r="I46">
        <v>0.48338948748318211</v>
      </c>
    </row>
    <row r="47" spans="1:9">
      <c r="A47" s="1" t="s">
        <v>59</v>
      </c>
      <c r="B47" t="str">
        <f>HYPERLINK("https://www.suredividend.com/sure-analysis-TPVG/","TriplePoint Venture Growth BDC Corp")</f>
        <v>TriplePoint Venture Growth BDC Corp</v>
      </c>
      <c r="C47">
        <v>1.692047377326E-3</v>
      </c>
      <c r="D47">
        <v>-7.2979384752703005E-2</v>
      </c>
      <c r="E47">
        <v>-6.0958393477467003E-2</v>
      </c>
      <c r="F47">
        <v>0.13518696069031599</v>
      </c>
      <c r="G47">
        <v>-0.18466846168148299</v>
      </c>
      <c r="H47">
        <v>4.3079904854197E-2</v>
      </c>
      <c r="I47">
        <v>0.74243204662183004</v>
      </c>
    </row>
    <row r="48" spans="1:9">
      <c r="A48" s="1" t="s">
        <v>60</v>
      </c>
      <c r="B48" t="str">
        <f>HYPERLINK("https://www.suredividend.com/sure-analysis-research-database/","Trinity Capital Inc")</f>
        <v>Trinity Capital Inc</v>
      </c>
      <c r="C48">
        <v>4.3906131718394997E-2</v>
      </c>
      <c r="D48">
        <v>0.33827625360286401</v>
      </c>
      <c r="E48">
        <v>-3.0116329774513999E-2</v>
      </c>
      <c r="F48">
        <v>0.261665141811527</v>
      </c>
      <c r="G48">
        <v>-0.117575540396995</v>
      </c>
      <c r="H48">
        <v>0.108975544636466</v>
      </c>
      <c r="I48">
        <v>0.11341671174699</v>
      </c>
    </row>
    <row r="49" spans="1:9">
      <c r="A49" s="1" t="s">
        <v>61</v>
      </c>
      <c r="B49" t="str">
        <f>HYPERLINK("https://www.suredividend.com/sure-analysis-TSLX/","Sixth Street Specialty Lending Inc")</f>
        <v>Sixth Street Specialty Lending Inc</v>
      </c>
      <c r="C49">
        <v>-6.7956089911130014E-3</v>
      </c>
      <c r="D49">
        <v>1.7811704834605001E-2</v>
      </c>
      <c r="E49">
        <v>2.5331074007317E-2</v>
      </c>
      <c r="F49">
        <v>6.7415730337078011E-2</v>
      </c>
      <c r="G49">
        <v>-0.111946193287247</v>
      </c>
      <c r="H49">
        <v>0.12962104186732201</v>
      </c>
      <c r="I49">
        <v>0.7815283638068441</v>
      </c>
    </row>
    <row r="50" spans="1:9">
      <c r="A50" s="1" t="s">
        <v>62</v>
      </c>
      <c r="B50" t="str">
        <f>HYPERLINK("https://www.suredividend.com/sure-analysis-research-database/","WhiteHorse Finance Inc")</f>
        <v>WhiteHorse Finance Inc</v>
      </c>
      <c r="C50">
        <v>-3.0052592036059998E-3</v>
      </c>
      <c r="D50">
        <v>5.2344915876940002E-3</v>
      </c>
      <c r="E50">
        <v>-6.1633761384850008E-2</v>
      </c>
      <c r="F50">
        <v>1.6858237547892001E-2</v>
      </c>
      <c r="G50">
        <v>-3.1535312105442997E-2</v>
      </c>
      <c r="H50">
        <v>0.12709791397703299</v>
      </c>
      <c r="I50">
        <v>1.0332802157391521</v>
      </c>
    </row>
  </sheetData>
  <autoFilter ref="A1:I50"/>
  <conditionalFormatting sqref="A1:I1">
    <cfRule type="cellIs" dxfId="9" priority="10" operator="notEqual">
      <formula>-13.345</formula>
    </cfRule>
  </conditionalFormatting>
  <conditionalFormatting sqref="A2:A50">
    <cfRule type="cellIs" dxfId="8" priority="1" operator="notEqual">
      <formula>"None"</formula>
    </cfRule>
  </conditionalFormatting>
  <conditionalFormatting sqref="B2:B50">
    <cfRule type="cellIs" dxfId="7" priority="2" operator="notEqual">
      <formula>"None"</formula>
    </cfRule>
  </conditionalFormatting>
  <conditionalFormatting sqref="C2:C50">
    <cfRule type="cellIs" dxfId="6" priority="3" operator="notEqual">
      <formula>"None"</formula>
    </cfRule>
  </conditionalFormatting>
  <conditionalFormatting sqref="D2:D50">
    <cfRule type="cellIs" dxfId="5" priority="4" operator="notEqual">
      <formula>"None"</formula>
    </cfRule>
  </conditionalFormatting>
  <conditionalFormatting sqref="E2:E50">
    <cfRule type="cellIs" dxfId="4" priority="5" operator="notEqual">
      <formula>"None"</formula>
    </cfRule>
  </conditionalFormatting>
  <conditionalFormatting sqref="F2:F50">
    <cfRule type="cellIs" dxfId="3" priority="6" operator="notEqual">
      <formula>"None"</formula>
    </cfRule>
  </conditionalFormatting>
  <conditionalFormatting sqref="G2:G50">
    <cfRule type="cellIs" dxfId="2" priority="7" operator="notEqual">
      <formula>"None"</formula>
    </cfRule>
  </conditionalFormatting>
  <conditionalFormatting sqref="H2:H50">
    <cfRule type="cellIs" dxfId="1" priority="8" operator="notEqual">
      <formula>"None"</formula>
    </cfRule>
  </conditionalFormatting>
  <conditionalFormatting sqref="I2:I5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hidden="1" customWidth="1"/>
  </cols>
  <sheetData>
    <row r="1" spans="1:2">
      <c r="A1" s="1" t="s">
        <v>72</v>
      </c>
      <c r="B1" s="1"/>
    </row>
    <row r="2" spans="1:2">
      <c r="A2" s="1" t="s">
        <v>73</v>
      </c>
    </row>
    <row r="3" spans="1:2">
      <c r="A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JC</cp:lastModifiedBy>
  <dcterms:created xsi:type="dcterms:W3CDTF">2023-03-02T12:47:03Z</dcterms:created>
  <dcterms:modified xsi:type="dcterms:W3CDTF">2023-03-02T18:31:00Z</dcterms:modified>
</cp:coreProperties>
</file>